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ostgrado\Downloads\"/>
    </mc:Choice>
  </mc:AlternateContent>
  <bookViews>
    <workbookView xWindow="0" yWindow="0" windowWidth="28800" windowHeight="12300"/>
  </bookViews>
  <sheets>
    <sheet name="BD" sheetId="5" r:id="rId1"/>
    <sheet name="Especialidades" sheetId="7" r:id="rId2"/>
    <sheet name="VOSviewer" sheetId="2" r:id="rId3"/>
    <sheet name="Bibliométrix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3" l="1"/>
  <c r="J37" i="3"/>
  <c r="L36" i="3"/>
  <c r="L35" i="3"/>
  <c r="L34" i="3"/>
  <c r="L33" i="3"/>
  <c r="L32" i="3"/>
  <c r="L31" i="3"/>
  <c r="L30" i="3"/>
  <c r="L29" i="3"/>
  <c r="L28" i="3"/>
  <c r="L27" i="3"/>
  <c r="L26" i="3"/>
  <c r="L25" i="3"/>
  <c r="C25" i="3"/>
  <c r="B25" i="3"/>
  <c r="L24" i="3"/>
  <c r="C24" i="3"/>
  <c r="L23" i="3"/>
  <c r="C23" i="3"/>
  <c r="L22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L65" i="7"/>
  <c r="K65" i="7"/>
  <c r="J65" i="7"/>
  <c r="I65" i="7"/>
  <c r="H65" i="7"/>
  <c r="G65" i="7"/>
  <c r="F65" i="7"/>
  <c r="E65" i="7"/>
  <c r="L64" i="7"/>
  <c r="K64" i="7"/>
  <c r="L63" i="7"/>
  <c r="K63" i="7"/>
  <c r="L62" i="7"/>
  <c r="K62" i="7"/>
  <c r="L61" i="7"/>
  <c r="K61" i="7"/>
  <c r="L58" i="7"/>
  <c r="K58" i="7"/>
  <c r="J58" i="7"/>
  <c r="I58" i="7"/>
  <c r="H58" i="7"/>
  <c r="G58" i="7"/>
  <c r="F58" i="7"/>
  <c r="E58" i="7"/>
  <c r="L57" i="7"/>
  <c r="K57" i="7"/>
  <c r="L56" i="7"/>
  <c r="K56" i="7"/>
  <c r="L55" i="7"/>
  <c r="K55" i="7"/>
  <c r="L54" i="7"/>
  <c r="K54" i="7"/>
  <c r="L53" i="7"/>
  <c r="K53" i="7"/>
  <c r="L52" i="7"/>
  <c r="K52" i="7"/>
  <c r="L51" i="7"/>
  <c r="K51" i="7"/>
  <c r="L50" i="7"/>
  <c r="K50" i="7"/>
  <c r="L49" i="7"/>
  <c r="K49" i="7"/>
  <c r="L48" i="7"/>
  <c r="K48" i="7"/>
  <c r="L47" i="7"/>
  <c r="K47" i="7"/>
  <c r="L46" i="7"/>
  <c r="K46" i="7"/>
  <c r="L45" i="7"/>
  <c r="K45" i="7"/>
  <c r="L44" i="7"/>
  <c r="K44" i="7"/>
  <c r="L43" i="7"/>
  <c r="K43" i="7"/>
  <c r="L42" i="7"/>
  <c r="K42" i="7"/>
  <c r="L41" i="7"/>
  <c r="K41" i="7"/>
  <c r="L40" i="7"/>
  <c r="K40" i="7"/>
  <c r="L39" i="7"/>
  <c r="K39" i="7"/>
  <c r="L38" i="7"/>
  <c r="K38" i="7"/>
  <c r="L37" i="7"/>
  <c r="K37" i="7"/>
  <c r="L36" i="7"/>
  <c r="K36" i="7"/>
  <c r="L35" i="7"/>
  <c r="K35" i="7"/>
  <c r="L34" i="7"/>
  <c r="K34" i="7"/>
  <c r="L33" i="7"/>
  <c r="K33" i="7"/>
  <c r="L32" i="7"/>
  <c r="K32" i="7"/>
  <c r="L31" i="7"/>
  <c r="K31" i="7"/>
  <c r="L30" i="7"/>
  <c r="K30" i="7"/>
  <c r="L29" i="7"/>
  <c r="K29" i="7"/>
  <c r="L28" i="7"/>
  <c r="K28" i="7"/>
  <c r="L27" i="7"/>
  <c r="K27" i="7"/>
  <c r="L26" i="7"/>
  <c r="K26" i="7"/>
  <c r="L25" i="7"/>
  <c r="K25" i="7"/>
  <c r="L24" i="7"/>
  <c r="K24" i="7"/>
  <c r="L23" i="7"/>
  <c r="K23" i="7"/>
  <c r="L22" i="7"/>
  <c r="K22" i="7"/>
  <c r="L21" i="7"/>
  <c r="K21" i="7"/>
  <c r="L20" i="7"/>
  <c r="K20" i="7"/>
  <c r="L19" i="7"/>
  <c r="K19" i="7"/>
  <c r="L18" i="7"/>
  <c r="K18" i="7"/>
  <c r="L17" i="7"/>
  <c r="K17" i="7"/>
  <c r="L16" i="7"/>
  <c r="K16" i="7"/>
  <c r="L15" i="7"/>
  <c r="K15" i="7"/>
  <c r="L14" i="7"/>
  <c r="K14" i="7"/>
  <c r="L13" i="7"/>
  <c r="K13" i="7"/>
  <c r="L12" i="7"/>
  <c r="K12" i="7"/>
  <c r="L11" i="7"/>
  <c r="K11" i="7"/>
  <c r="L10" i="7"/>
  <c r="K10" i="7"/>
  <c r="L9" i="7"/>
  <c r="K9" i="7"/>
  <c r="L8" i="7"/>
  <c r="K8" i="7"/>
  <c r="L7" i="7"/>
  <c r="K7" i="7"/>
  <c r="L6" i="7"/>
  <c r="K6" i="7"/>
  <c r="O85" i="5"/>
  <c r="N85" i="5"/>
  <c r="L85" i="5"/>
  <c r="J85" i="5"/>
  <c r="I85" i="5"/>
  <c r="H85" i="5"/>
  <c r="G85" i="5"/>
  <c r="F85" i="5"/>
  <c r="O84" i="5"/>
  <c r="N84" i="5"/>
  <c r="M84" i="5"/>
  <c r="K84" i="5"/>
  <c r="I84" i="5"/>
  <c r="G84" i="5"/>
  <c r="O83" i="5"/>
  <c r="N83" i="5"/>
  <c r="M83" i="5"/>
  <c r="K83" i="5"/>
  <c r="I83" i="5"/>
  <c r="G83" i="5"/>
  <c r="O82" i="5"/>
  <c r="N82" i="5"/>
  <c r="M82" i="5"/>
  <c r="K82" i="5"/>
  <c r="I82" i="5"/>
  <c r="G82" i="5"/>
  <c r="O81" i="5"/>
  <c r="N81" i="5"/>
  <c r="M81" i="5"/>
  <c r="K81" i="5"/>
  <c r="I81" i="5"/>
  <c r="G81" i="5"/>
  <c r="O80" i="5"/>
  <c r="N80" i="5"/>
  <c r="M80" i="5"/>
  <c r="K80" i="5"/>
  <c r="I80" i="5"/>
  <c r="G80" i="5"/>
  <c r="O79" i="5"/>
  <c r="N79" i="5"/>
  <c r="M79" i="5"/>
  <c r="K79" i="5"/>
  <c r="I79" i="5"/>
  <c r="G79" i="5"/>
  <c r="O78" i="5"/>
  <c r="N78" i="5"/>
  <c r="M78" i="5"/>
  <c r="K78" i="5"/>
  <c r="I78" i="5"/>
  <c r="G78" i="5"/>
  <c r="O77" i="5"/>
  <c r="N77" i="5"/>
  <c r="M77" i="5"/>
  <c r="K77" i="5"/>
  <c r="I77" i="5"/>
  <c r="G77" i="5"/>
  <c r="O76" i="5"/>
  <c r="N76" i="5"/>
  <c r="M76" i="5"/>
  <c r="K76" i="5"/>
  <c r="I76" i="5"/>
  <c r="G76" i="5"/>
  <c r="O75" i="5"/>
  <c r="N75" i="5"/>
  <c r="M75" i="5"/>
  <c r="K75" i="5"/>
  <c r="I75" i="5"/>
  <c r="G75" i="5"/>
  <c r="O74" i="5"/>
  <c r="N74" i="5"/>
  <c r="M74" i="5"/>
  <c r="K74" i="5"/>
  <c r="I74" i="5"/>
  <c r="G74" i="5"/>
  <c r="O73" i="5"/>
  <c r="N73" i="5"/>
  <c r="M73" i="5"/>
  <c r="K73" i="5"/>
  <c r="I73" i="5"/>
  <c r="G73" i="5"/>
  <c r="O72" i="5"/>
  <c r="N72" i="5"/>
  <c r="L72" i="5"/>
  <c r="J72" i="5"/>
  <c r="I72" i="5"/>
  <c r="H72" i="5"/>
  <c r="G72" i="5"/>
  <c r="F72" i="5"/>
  <c r="O71" i="5"/>
  <c r="N71" i="5"/>
  <c r="M71" i="5"/>
  <c r="K71" i="5"/>
  <c r="I71" i="5"/>
  <c r="G71" i="5"/>
  <c r="O70" i="5"/>
  <c r="N70" i="5"/>
  <c r="M70" i="5"/>
  <c r="K70" i="5"/>
  <c r="I70" i="5"/>
  <c r="G70" i="5"/>
  <c r="O69" i="5"/>
  <c r="N69" i="5"/>
  <c r="M69" i="5"/>
  <c r="K69" i="5"/>
  <c r="I69" i="5"/>
  <c r="G69" i="5"/>
  <c r="O68" i="5"/>
  <c r="N68" i="5"/>
  <c r="M68" i="5"/>
  <c r="K68" i="5"/>
  <c r="I68" i="5"/>
  <c r="G68" i="5"/>
  <c r="O67" i="5"/>
  <c r="N67" i="5"/>
  <c r="M67" i="5"/>
  <c r="K67" i="5"/>
  <c r="I67" i="5"/>
  <c r="G67" i="5"/>
  <c r="O66" i="5"/>
  <c r="N66" i="5"/>
  <c r="M66" i="5"/>
  <c r="K66" i="5"/>
  <c r="I66" i="5"/>
  <c r="G66" i="5"/>
  <c r="O65" i="5"/>
  <c r="N65" i="5"/>
  <c r="M65" i="5"/>
  <c r="K65" i="5"/>
  <c r="I65" i="5"/>
  <c r="G65" i="5"/>
  <c r="O64" i="5"/>
  <c r="N64" i="5"/>
  <c r="M64" i="5"/>
  <c r="K64" i="5"/>
  <c r="I64" i="5"/>
  <c r="G64" i="5"/>
  <c r="O63" i="5"/>
  <c r="N63" i="5"/>
  <c r="M63" i="5"/>
  <c r="K63" i="5"/>
  <c r="I63" i="5"/>
  <c r="G63" i="5"/>
  <c r="O62" i="5"/>
  <c r="N62" i="5"/>
  <c r="M62" i="5"/>
  <c r="K62" i="5"/>
  <c r="I62" i="5"/>
  <c r="G62" i="5"/>
  <c r="O61" i="5"/>
  <c r="N61" i="5"/>
  <c r="M61" i="5"/>
  <c r="K61" i="5"/>
  <c r="I61" i="5"/>
  <c r="G61" i="5"/>
  <c r="O60" i="5"/>
  <c r="N60" i="5"/>
  <c r="M60" i="5"/>
  <c r="K60" i="5"/>
  <c r="I60" i="5"/>
  <c r="G60" i="5"/>
  <c r="O59" i="5"/>
  <c r="N59" i="5"/>
  <c r="M59" i="5"/>
  <c r="L59" i="5"/>
  <c r="K59" i="5"/>
  <c r="J59" i="5"/>
  <c r="I59" i="5"/>
  <c r="H59" i="5"/>
  <c r="G59" i="5"/>
  <c r="F59" i="5"/>
  <c r="O58" i="5"/>
  <c r="N58" i="5"/>
  <c r="M58" i="5"/>
  <c r="K58" i="5"/>
  <c r="I58" i="5"/>
  <c r="G58" i="5"/>
  <c r="O57" i="5"/>
  <c r="N57" i="5"/>
  <c r="M57" i="5"/>
  <c r="K57" i="5"/>
  <c r="I57" i="5"/>
  <c r="G57" i="5"/>
  <c r="O56" i="5"/>
  <c r="N56" i="5"/>
  <c r="M56" i="5"/>
  <c r="K56" i="5"/>
  <c r="I56" i="5"/>
  <c r="G56" i="5"/>
  <c r="O55" i="5"/>
  <c r="N55" i="5"/>
  <c r="M55" i="5"/>
  <c r="K55" i="5"/>
  <c r="I55" i="5"/>
  <c r="G55" i="5"/>
  <c r="O54" i="5"/>
  <c r="N54" i="5"/>
  <c r="M54" i="5"/>
  <c r="K54" i="5"/>
  <c r="I54" i="5"/>
  <c r="G54" i="5"/>
  <c r="O53" i="5"/>
  <c r="N53" i="5"/>
  <c r="M53" i="5"/>
  <c r="K53" i="5"/>
  <c r="I53" i="5"/>
  <c r="G53" i="5"/>
  <c r="O52" i="5"/>
  <c r="N52" i="5"/>
  <c r="M52" i="5"/>
  <c r="K52" i="5"/>
  <c r="I52" i="5"/>
  <c r="G52" i="5"/>
  <c r="O51" i="5"/>
  <c r="N51" i="5"/>
  <c r="M51" i="5"/>
  <c r="K51" i="5"/>
  <c r="I51" i="5"/>
  <c r="G51" i="5"/>
  <c r="O50" i="5"/>
  <c r="N50" i="5"/>
  <c r="M50" i="5"/>
  <c r="K50" i="5"/>
  <c r="I50" i="5"/>
  <c r="G50" i="5"/>
  <c r="O49" i="5"/>
  <c r="N49" i="5"/>
  <c r="M49" i="5"/>
  <c r="K49" i="5"/>
  <c r="I49" i="5"/>
  <c r="G49" i="5"/>
  <c r="O48" i="5"/>
  <c r="N48" i="5"/>
  <c r="M48" i="5"/>
  <c r="K48" i="5"/>
  <c r="I48" i="5"/>
  <c r="G48" i="5"/>
  <c r="O47" i="5"/>
  <c r="N47" i="5"/>
  <c r="M47" i="5"/>
  <c r="K47" i="5"/>
  <c r="I47" i="5"/>
  <c r="G47" i="5"/>
  <c r="O46" i="5"/>
  <c r="N46" i="5"/>
  <c r="M46" i="5"/>
  <c r="L46" i="5"/>
  <c r="K46" i="5"/>
  <c r="J46" i="5"/>
  <c r="I46" i="5"/>
  <c r="H46" i="5"/>
  <c r="G46" i="5"/>
  <c r="F46" i="5"/>
  <c r="O45" i="5"/>
  <c r="N45" i="5"/>
  <c r="M45" i="5"/>
  <c r="K45" i="5"/>
  <c r="I45" i="5"/>
  <c r="G45" i="5"/>
  <c r="O44" i="5"/>
  <c r="N44" i="5"/>
  <c r="M44" i="5"/>
  <c r="K44" i="5"/>
  <c r="I44" i="5"/>
  <c r="G44" i="5"/>
  <c r="O43" i="5"/>
  <c r="N43" i="5"/>
  <c r="M43" i="5"/>
  <c r="K43" i="5"/>
  <c r="I43" i="5"/>
  <c r="G43" i="5"/>
  <c r="O42" i="5"/>
  <c r="N42" i="5"/>
  <c r="M42" i="5"/>
  <c r="K42" i="5"/>
  <c r="I42" i="5"/>
  <c r="G42" i="5"/>
  <c r="O41" i="5"/>
  <c r="N41" i="5"/>
  <c r="M41" i="5"/>
  <c r="K41" i="5"/>
  <c r="I41" i="5"/>
  <c r="G41" i="5"/>
  <c r="O40" i="5"/>
  <c r="N40" i="5"/>
  <c r="M40" i="5"/>
  <c r="K40" i="5"/>
  <c r="I40" i="5"/>
  <c r="G40" i="5"/>
  <c r="O39" i="5"/>
  <c r="N39" i="5"/>
  <c r="M39" i="5"/>
  <c r="K39" i="5"/>
  <c r="I39" i="5"/>
  <c r="G39" i="5"/>
  <c r="O38" i="5"/>
  <c r="N38" i="5"/>
  <c r="M38" i="5"/>
  <c r="K38" i="5"/>
  <c r="I38" i="5"/>
  <c r="G38" i="5"/>
  <c r="S37" i="5"/>
  <c r="O37" i="5"/>
  <c r="N37" i="5"/>
  <c r="M37" i="5"/>
  <c r="K37" i="5"/>
  <c r="I37" i="5"/>
  <c r="G37" i="5"/>
  <c r="S36" i="5"/>
  <c r="O36" i="5"/>
  <c r="N36" i="5"/>
  <c r="M36" i="5"/>
  <c r="K36" i="5"/>
  <c r="I36" i="5"/>
  <c r="G36" i="5"/>
  <c r="S35" i="5"/>
  <c r="O35" i="5"/>
  <c r="N35" i="5"/>
  <c r="M35" i="5"/>
  <c r="K35" i="5"/>
  <c r="I35" i="5"/>
  <c r="G35" i="5"/>
  <c r="S34" i="5"/>
  <c r="O34" i="5"/>
  <c r="N34" i="5"/>
  <c r="M34" i="5"/>
  <c r="K34" i="5"/>
  <c r="I34" i="5"/>
  <c r="G34" i="5"/>
  <c r="S33" i="5"/>
  <c r="O33" i="5"/>
  <c r="N33" i="5"/>
  <c r="M33" i="5"/>
  <c r="L33" i="5"/>
  <c r="K33" i="5"/>
  <c r="J33" i="5"/>
  <c r="I33" i="5"/>
  <c r="H33" i="5"/>
  <c r="G33" i="5"/>
  <c r="F33" i="5"/>
  <c r="S32" i="5"/>
  <c r="O32" i="5"/>
  <c r="N32" i="5"/>
  <c r="M32" i="5"/>
  <c r="K32" i="5"/>
  <c r="I32" i="5"/>
  <c r="G32" i="5"/>
  <c r="O31" i="5"/>
  <c r="N31" i="5"/>
  <c r="M31" i="5"/>
  <c r="K31" i="5"/>
  <c r="I31" i="5"/>
  <c r="G31" i="5"/>
  <c r="O30" i="5"/>
  <c r="N30" i="5"/>
  <c r="M30" i="5"/>
  <c r="K30" i="5"/>
  <c r="I30" i="5"/>
  <c r="G30" i="5"/>
  <c r="O29" i="5"/>
  <c r="N29" i="5"/>
  <c r="M29" i="5"/>
  <c r="K29" i="5"/>
  <c r="I29" i="5"/>
  <c r="G29" i="5"/>
  <c r="O28" i="5"/>
  <c r="N28" i="5"/>
  <c r="M28" i="5"/>
  <c r="K28" i="5"/>
  <c r="I28" i="5"/>
  <c r="G28" i="5"/>
  <c r="S27" i="5"/>
  <c r="O27" i="5"/>
  <c r="N27" i="5"/>
  <c r="M27" i="5"/>
  <c r="K27" i="5"/>
  <c r="I27" i="5"/>
  <c r="G27" i="5"/>
  <c r="O26" i="5"/>
  <c r="N26" i="5"/>
  <c r="M26" i="5"/>
  <c r="K26" i="5"/>
  <c r="I26" i="5"/>
  <c r="G26" i="5"/>
  <c r="R25" i="5"/>
  <c r="O25" i="5"/>
  <c r="N25" i="5"/>
  <c r="M25" i="5"/>
  <c r="K25" i="5"/>
  <c r="I25" i="5"/>
  <c r="G25" i="5"/>
  <c r="O24" i="5"/>
  <c r="N24" i="5"/>
  <c r="M24" i="5"/>
  <c r="K24" i="5"/>
  <c r="I24" i="5"/>
  <c r="G24" i="5"/>
  <c r="O23" i="5"/>
  <c r="N23" i="5"/>
  <c r="M23" i="5"/>
  <c r="K23" i="5"/>
  <c r="I23" i="5"/>
  <c r="G23" i="5"/>
  <c r="O22" i="5"/>
  <c r="N22" i="5"/>
  <c r="M22" i="5"/>
  <c r="K22" i="5"/>
  <c r="I22" i="5"/>
  <c r="G22" i="5"/>
  <c r="O21" i="5"/>
  <c r="N21" i="5"/>
  <c r="M21" i="5"/>
  <c r="K21" i="5"/>
  <c r="I21" i="5"/>
  <c r="G21" i="5"/>
  <c r="AA20" i="5"/>
  <c r="Z20" i="5"/>
  <c r="Y20" i="5"/>
  <c r="X20" i="5"/>
  <c r="W20" i="5"/>
  <c r="V20" i="5"/>
  <c r="U20" i="5"/>
  <c r="T20" i="5"/>
  <c r="S20" i="5"/>
  <c r="R20" i="5"/>
  <c r="O20" i="5"/>
  <c r="N20" i="5"/>
  <c r="L20" i="5"/>
  <c r="J20" i="5"/>
  <c r="I20" i="5"/>
  <c r="H20" i="5"/>
  <c r="G20" i="5"/>
  <c r="F20" i="5"/>
  <c r="AA19" i="5"/>
  <c r="Z19" i="5"/>
  <c r="Y19" i="5"/>
  <c r="X19" i="5"/>
  <c r="W19" i="5"/>
  <c r="V19" i="5"/>
  <c r="U19" i="5"/>
  <c r="T19" i="5"/>
  <c r="S19" i="5"/>
  <c r="R19" i="5"/>
  <c r="N19" i="5"/>
  <c r="AA18" i="5"/>
  <c r="Z18" i="5"/>
  <c r="Y18" i="5"/>
  <c r="X18" i="5"/>
  <c r="W18" i="5"/>
  <c r="V18" i="5"/>
  <c r="U18" i="5"/>
  <c r="T18" i="5"/>
  <c r="S18" i="5"/>
  <c r="R18" i="5"/>
  <c r="O18" i="5"/>
  <c r="N18" i="5"/>
  <c r="M18" i="5"/>
  <c r="K18" i="5"/>
  <c r="I18" i="5"/>
  <c r="G18" i="5"/>
  <c r="AA17" i="5"/>
  <c r="Z17" i="5"/>
  <c r="Y17" i="5"/>
  <c r="X17" i="5"/>
  <c r="W17" i="5"/>
  <c r="V17" i="5"/>
  <c r="U17" i="5"/>
  <c r="T17" i="5"/>
  <c r="S17" i="5"/>
  <c r="R17" i="5"/>
  <c r="O17" i="5"/>
  <c r="N17" i="5"/>
  <c r="M17" i="5"/>
  <c r="K17" i="5"/>
  <c r="I17" i="5"/>
  <c r="G17" i="5"/>
  <c r="AA16" i="5"/>
  <c r="Z16" i="5"/>
  <c r="Y16" i="5"/>
  <c r="X16" i="5"/>
  <c r="W16" i="5"/>
  <c r="V16" i="5"/>
  <c r="U16" i="5"/>
  <c r="T16" i="5"/>
  <c r="S16" i="5"/>
  <c r="R16" i="5"/>
  <c r="O16" i="5"/>
  <c r="N16" i="5"/>
  <c r="M16" i="5"/>
  <c r="K16" i="5"/>
  <c r="I16" i="5"/>
  <c r="G16" i="5"/>
  <c r="AA15" i="5"/>
  <c r="Z15" i="5"/>
  <c r="Y15" i="5"/>
  <c r="X15" i="5"/>
  <c r="W15" i="5"/>
  <c r="V15" i="5"/>
  <c r="U15" i="5"/>
  <c r="T15" i="5"/>
  <c r="S15" i="5"/>
  <c r="R15" i="5"/>
  <c r="O15" i="5"/>
  <c r="N15" i="5"/>
  <c r="M15" i="5"/>
  <c r="K15" i="5"/>
  <c r="I15" i="5"/>
  <c r="G15" i="5"/>
  <c r="AA14" i="5"/>
  <c r="Z14" i="5"/>
  <c r="Y14" i="5"/>
  <c r="X14" i="5"/>
  <c r="W14" i="5"/>
  <c r="V14" i="5"/>
  <c r="U14" i="5"/>
  <c r="T14" i="5"/>
  <c r="S14" i="5"/>
  <c r="R14" i="5"/>
  <c r="O14" i="5"/>
  <c r="N14" i="5"/>
  <c r="M14" i="5"/>
  <c r="K14" i="5"/>
  <c r="I14" i="5"/>
  <c r="G14" i="5"/>
  <c r="AA13" i="5"/>
  <c r="Z13" i="5"/>
  <c r="Y13" i="5"/>
  <c r="X13" i="5"/>
  <c r="W13" i="5"/>
  <c r="V13" i="5"/>
  <c r="U13" i="5"/>
  <c r="T13" i="5"/>
  <c r="S13" i="5"/>
  <c r="R13" i="5"/>
  <c r="O13" i="5"/>
  <c r="N13" i="5"/>
  <c r="M13" i="5"/>
  <c r="K13" i="5"/>
  <c r="I13" i="5"/>
  <c r="G13" i="5"/>
  <c r="AA12" i="5"/>
  <c r="Z12" i="5"/>
  <c r="Y12" i="5"/>
  <c r="X12" i="5"/>
  <c r="W12" i="5"/>
  <c r="V12" i="5"/>
  <c r="U12" i="5"/>
  <c r="T12" i="5"/>
  <c r="S12" i="5"/>
  <c r="R12" i="5"/>
  <c r="O12" i="5"/>
  <c r="N12" i="5"/>
  <c r="M12" i="5"/>
  <c r="K12" i="5"/>
  <c r="I12" i="5"/>
  <c r="G12" i="5"/>
  <c r="AA11" i="5"/>
  <c r="Z11" i="5"/>
  <c r="Y11" i="5"/>
  <c r="X11" i="5"/>
  <c r="W11" i="5"/>
  <c r="V11" i="5"/>
  <c r="U11" i="5"/>
  <c r="T11" i="5"/>
  <c r="S11" i="5"/>
  <c r="R11" i="5"/>
  <c r="O11" i="5"/>
  <c r="N11" i="5"/>
  <c r="M11" i="5"/>
  <c r="K11" i="5"/>
  <c r="I11" i="5"/>
  <c r="G11" i="5"/>
  <c r="AA10" i="5"/>
  <c r="Z10" i="5"/>
  <c r="Y10" i="5"/>
  <c r="X10" i="5"/>
  <c r="W10" i="5"/>
  <c r="V10" i="5"/>
  <c r="U10" i="5"/>
  <c r="T10" i="5"/>
  <c r="S10" i="5"/>
  <c r="R10" i="5"/>
  <c r="O10" i="5"/>
  <c r="N10" i="5"/>
  <c r="M10" i="5"/>
  <c r="K10" i="5"/>
  <c r="I10" i="5"/>
  <c r="G10" i="5"/>
  <c r="AA9" i="5"/>
  <c r="Z9" i="5"/>
  <c r="Y9" i="5"/>
  <c r="X9" i="5"/>
  <c r="W9" i="5"/>
  <c r="V9" i="5"/>
  <c r="U9" i="5"/>
  <c r="T9" i="5"/>
  <c r="S9" i="5"/>
  <c r="R9" i="5"/>
  <c r="O9" i="5"/>
  <c r="N9" i="5"/>
  <c r="M9" i="5"/>
  <c r="K9" i="5"/>
  <c r="I9" i="5"/>
  <c r="G9" i="5"/>
  <c r="AA8" i="5"/>
  <c r="Z8" i="5"/>
  <c r="Y8" i="5"/>
  <c r="X8" i="5"/>
  <c r="W8" i="5"/>
  <c r="V8" i="5"/>
  <c r="U8" i="5"/>
  <c r="T8" i="5"/>
  <c r="S8" i="5"/>
  <c r="R8" i="5"/>
  <c r="O8" i="5"/>
  <c r="N8" i="5"/>
  <c r="M8" i="5"/>
  <c r="K8" i="5"/>
  <c r="I8" i="5"/>
  <c r="G8" i="5"/>
</calcChain>
</file>

<file path=xl/sharedStrings.xml><?xml version="1.0" encoding="utf-8"?>
<sst xmlns="http://schemas.openxmlformats.org/spreadsheetml/2006/main" count="255" uniqueCount="124">
  <si>
    <t>TOTAL TABLA INTEGRADORA</t>
  </si>
  <si>
    <t>Año</t>
  </si>
  <si>
    <t>Tipología de artículos</t>
  </si>
  <si>
    <t>Nº</t>
  </si>
  <si>
    <t>%</t>
  </si>
  <si>
    <t>Referencias</t>
  </si>
  <si>
    <t>Sexo de los autores</t>
  </si>
  <si>
    <t>Femenino</t>
  </si>
  <si>
    <t>Masculino</t>
  </si>
  <si>
    <t>Total</t>
  </si>
  <si>
    <t>Editorial</t>
  </si>
  <si>
    <t>Artículo de investigación</t>
  </si>
  <si>
    <t>Artículo de la práctica clínica</t>
  </si>
  <si>
    <t>Presentación de caso</t>
  </si>
  <si>
    <t>Presentación tecnológica</t>
  </si>
  <si>
    <t>Comunicación breve</t>
  </si>
  <si>
    <t>Revisión sistemática</t>
  </si>
  <si>
    <t>Artículo de revisión</t>
  </si>
  <si>
    <t>Artículo de opinión</t>
  </si>
  <si>
    <t>Carta al editor</t>
  </si>
  <si>
    <t>De la historia</t>
  </si>
  <si>
    <t>Reseña de evento</t>
  </si>
  <si>
    <t>Tasa de Variación</t>
  </si>
  <si>
    <t>Np =</t>
  </si>
  <si>
    <t>Np0 =</t>
  </si>
  <si>
    <t>Años</t>
  </si>
  <si>
    <t>Artículos</t>
  </si>
  <si>
    <t>Especialidades</t>
  </si>
  <si>
    <t>Años de estudio</t>
  </si>
  <si>
    <t>Especialidades diagnósticas</t>
  </si>
  <si>
    <t>Imagenología</t>
  </si>
  <si>
    <t>Microbiología</t>
  </si>
  <si>
    <t>Anatomía patológica</t>
  </si>
  <si>
    <t>Genética</t>
  </si>
  <si>
    <t>Laboratorio clínico</t>
  </si>
  <si>
    <t>Medicina nuclear</t>
  </si>
  <si>
    <t>Inmunología</t>
  </si>
  <si>
    <t>Especialidades clínicas</t>
  </si>
  <si>
    <t>Medicina interna</t>
  </si>
  <si>
    <t>Medicina general integral</t>
  </si>
  <si>
    <t>Medicina intensiva y de emergencias</t>
  </si>
  <si>
    <t>Pediatría</t>
  </si>
  <si>
    <t>Reumatología</t>
  </si>
  <si>
    <t>Oncología</t>
  </si>
  <si>
    <t>Geriatría</t>
  </si>
  <si>
    <t>Gastroenterología</t>
  </si>
  <si>
    <t>Hematología</t>
  </si>
  <si>
    <t>Cardiología</t>
  </si>
  <si>
    <t>Neurología</t>
  </si>
  <si>
    <t>Neumología</t>
  </si>
  <si>
    <t>Nefrología</t>
  </si>
  <si>
    <t>Endocrinología</t>
  </si>
  <si>
    <t>Medicina deportiva</t>
  </si>
  <si>
    <t>Fisiatría</t>
  </si>
  <si>
    <t>Medicina natural y tradicional</t>
  </si>
  <si>
    <t>Dermatología</t>
  </si>
  <si>
    <t>Psiquiatría</t>
  </si>
  <si>
    <t>Espcialidades quirúrgicas</t>
  </si>
  <si>
    <t>Cirugía general</t>
  </si>
  <si>
    <t>Cirugía oncológica</t>
  </si>
  <si>
    <t>Cirugía cardiovascular</t>
  </si>
  <si>
    <t>Cirugía pediátrica</t>
  </si>
  <si>
    <t>Cirugía maxilofacial</t>
  </si>
  <si>
    <t>Cirugía plástica y caumatología</t>
  </si>
  <si>
    <t>Neurocirugía</t>
  </si>
  <si>
    <t>Angiología y cirugía cardiovascular</t>
  </si>
  <si>
    <t>Coloproctología</t>
  </si>
  <si>
    <t>Ortopedia y traumatología</t>
  </si>
  <si>
    <t>Otorrinolaringología</t>
  </si>
  <si>
    <t>Oftalmología</t>
  </si>
  <si>
    <t>Ginecología y Obstetricia</t>
  </si>
  <si>
    <t>Anestesiología</t>
  </si>
  <si>
    <t>Urología</t>
  </si>
  <si>
    <t>Otras especialidades</t>
  </si>
  <si>
    <t>Enfermería</t>
  </si>
  <si>
    <t>Estomatología</t>
  </si>
  <si>
    <t>Farmacología y bioquímica</t>
  </si>
  <si>
    <t>Psicología</t>
  </si>
  <si>
    <t>Historia</t>
  </si>
  <si>
    <t>Producción científica</t>
  </si>
  <si>
    <t>Docencia y dirección en salud</t>
  </si>
  <si>
    <t>Higuiene y epidemiología</t>
  </si>
  <si>
    <t>Medicina legal</t>
  </si>
  <si>
    <t>Medicina militar</t>
  </si>
  <si>
    <t>Logoaudiofoniatría</t>
  </si>
  <si>
    <t>Idioma</t>
  </si>
  <si>
    <t>Español</t>
  </si>
  <si>
    <t>Inglés</t>
  </si>
  <si>
    <t>Español e Inglés</t>
  </si>
  <si>
    <t>Portugués</t>
  </si>
  <si>
    <t>Red de Co-autoría</t>
  </si>
  <si>
    <t>Red de Co-ocurrencia de términos</t>
  </si>
  <si>
    <t>Mapa Países</t>
  </si>
  <si>
    <t>Country</t>
  </si>
  <si>
    <t>Freq</t>
  </si>
  <si>
    <t>CUBA</t>
  </si>
  <si>
    <t>PERU</t>
  </si>
  <si>
    <t>COLOMBIA</t>
  </si>
  <si>
    <t>CHILE</t>
  </si>
  <si>
    <t>Year</t>
  </si>
  <si>
    <t>MeanTCperArt</t>
  </si>
  <si>
    <t>N</t>
  </si>
  <si>
    <t>MeanTCperYear</t>
  </si>
  <si>
    <t>CitableYears</t>
  </si>
  <si>
    <t>ECUADOR</t>
  </si>
  <si>
    <t>SPAIN</t>
  </si>
  <si>
    <t>MEXICO</t>
  </si>
  <si>
    <t>DOMINICAN REPUBLIC</t>
  </si>
  <si>
    <t>ANGOLA</t>
  </si>
  <si>
    <t>UKRAINE</t>
  </si>
  <si>
    <t>ARGENTINA</t>
  </si>
  <si>
    <t>BRAZIL</t>
  </si>
  <si>
    <t>PARAGUAY</t>
  </si>
  <si>
    <t>VENEZUELA</t>
  </si>
  <si>
    <t>NIGER</t>
  </si>
  <si>
    <t>SOUTH AFRICA</t>
  </si>
  <si>
    <t>USA</t>
  </si>
  <si>
    <t>Documents written</t>
  </si>
  <si>
    <t>N. of Authors</t>
  </si>
  <si>
    <t>Proportion of Authors</t>
  </si>
  <si>
    <t>% Autores</t>
  </si>
  <si>
    <t>AUSTRIA</t>
  </si>
  <si>
    <t>BOLIVIA</t>
  </si>
  <si>
    <t>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</si>
</sst>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0_ "/>
    <numFmt numFmtId="167" formatCode="0_ "/>
  </numFmts>
  <fonts count="9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2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0" borderId="0" xfId="0" applyFont="1" applyFill="1" applyBorder="1" applyAlignment="1"/>
    <xf numFmtId="166" fontId="3" fillId="0" borderId="0" xfId="0" applyNumberFormat="1" applyFont="1" applyFill="1" applyBorder="1" applyAlignment="1"/>
    <xf numFmtId="2" fontId="3" fillId="0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166" fontId="2" fillId="2" borderId="0" xfId="0" applyNumberFormat="1" applyFont="1" applyFill="1" applyBorder="1" applyAlignment="1"/>
    <xf numFmtId="0" fontId="0" fillId="2" borderId="0" xfId="0" applyFill="1"/>
    <xf numFmtId="0" fontId="3" fillId="2" borderId="0" xfId="0" applyNumberFormat="1" applyFont="1" applyFill="1" applyBorder="1" applyAlignment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0" borderId="12" xfId="0" applyFont="1" applyBorder="1"/>
    <xf numFmtId="0" fontId="5" fillId="0" borderId="10" xfId="0" applyFont="1" applyBorder="1"/>
    <xf numFmtId="0" fontId="5" fillId="0" borderId="16" xfId="0" applyFont="1" applyBorder="1"/>
    <xf numFmtId="0" fontId="5" fillId="0" borderId="14" xfId="0" applyFont="1" applyBorder="1"/>
    <xf numFmtId="0" fontId="0" fillId="0" borderId="16" xfId="0" applyBorder="1"/>
    <xf numFmtId="0" fontId="0" fillId="0" borderId="14" xfId="0" applyBorder="1"/>
    <xf numFmtId="0" fontId="0" fillId="0" borderId="24" xfId="0" applyBorder="1"/>
    <xf numFmtId="0" fontId="0" fillId="0" borderId="19" xfId="0" applyBorder="1"/>
    <xf numFmtId="0" fontId="1" fillId="4" borderId="4" xfId="0" applyNumberFormat="1" applyFont="1" applyFill="1" applyBorder="1"/>
    <xf numFmtId="0" fontId="0" fillId="0" borderId="12" xfId="0" applyBorder="1"/>
    <xf numFmtId="0" fontId="0" fillId="0" borderId="10" xfId="0" applyBorder="1"/>
    <xf numFmtId="0" fontId="5" fillId="0" borderId="21" xfId="0" applyFont="1" applyBorder="1"/>
    <xf numFmtId="0" fontId="5" fillId="0" borderId="9" xfId="0" applyNumberFormat="1" applyFont="1" applyBorder="1"/>
    <xf numFmtId="166" fontId="5" fillId="0" borderId="11" xfId="0" applyNumberFormat="1" applyFont="1" applyBorder="1"/>
    <xf numFmtId="0" fontId="5" fillId="0" borderId="17" xfId="0" applyFont="1" applyBorder="1"/>
    <xf numFmtId="0" fontId="0" fillId="0" borderId="17" xfId="0" applyBorder="1"/>
    <xf numFmtId="0" fontId="0" fillId="0" borderId="28" xfId="0" applyBorder="1"/>
    <xf numFmtId="0" fontId="0" fillId="0" borderId="21" xfId="0" applyBorder="1"/>
    <xf numFmtId="0" fontId="0" fillId="0" borderId="9" xfId="0" applyNumberFormat="1" applyBorder="1"/>
    <xf numFmtId="166" fontId="0" fillId="0" borderId="11" xfId="0" applyNumberFormat="1" applyBorder="1"/>
    <xf numFmtId="0" fontId="6" fillId="3" borderId="5" xfId="0" applyFont="1" applyFill="1" applyBorder="1" applyAlignment="1">
      <alignment horizontal="center" vertical="center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166" fontId="0" fillId="0" borderId="20" xfId="0" applyNumberFormat="1" applyBorder="1"/>
    <xf numFmtId="0" fontId="1" fillId="3" borderId="5" xfId="0" applyFont="1" applyFill="1" applyBorder="1"/>
    <xf numFmtId="0" fontId="1" fillId="3" borderId="5" xfId="0" applyNumberFormat="1" applyFont="1" applyFill="1" applyBorder="1"/>
    <xf numFmtId="0" fontId="0" fillId="0" borderId="11" xfId="0" applyBorder="1"/>
    <xf numFmtId="166" fontId="0" fillId="0" borderId="10" xfId="0" applyNumberFormat="1" applyBorder="1"/>
    <xf numFmtId="166" fontId="0" fillId="0" borderId="14" xfId="0" applyNumberFormat="1" applyBorder="1"/>
    <xf numFmtId="166" fontId="1" fillId="3" borderId="5" xfId="0" applyNumberFormat="1" applyFont="1" applyFill="1" applyBorder="1"/>
    <xf numFmtId="0" fontId="1" fillId="4" borderId="0" xfId="0" applyFont="1" applyFill="1"/>
    <xf numFmtId="0" fontId="0" fillId="4" borderId="0" xfId="0" applyFill="1"/>
    <xf numFmtId="166" fontId="8" fillId="6" borderId="0" xfId="0" applyNumberFormat="1" applyFont="1" applyFill="1"/>
    <xf numFmtId="167" fontId="0" fillId="0" borderId="0" xfId="0" applyNumberFormat="1"/>
    <xf numFmtId="0" fontId="1" fillId="4" borderId="0" xfId="0" applyFont="1" applyFill="1" applyAlignment="1">
      <alignment horizontal="right"/>
    </xf>
    <xf numFmtId="0" fontId="1" fillId="7" borderId="0" xfId="0" applyFont="1" applyFill="1"/>
    <xf numFmtId="0" fontId="1" fillId="4" borderId="0" xfId="0" applyFont="1" applyFill="1"/>
    <xf numFmtId="0" fontId="7" fillId="5" borderId="35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24</xdr:row>
          <xdr:rowOff>9525</xdr:rowOff>
        </xdr:from>
        <xdr:to>
          <xdr:col>17</xdr:col>
          <xdr:colOff>19050</xdr:colOff>
          <xdr:row>25</xdr:row>
          <xdr:rowOff>47625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200660</xdr:colOff>
      <xdr:row>8</xdr:row>
      <xdr:rowOff>140970</xdr:rowOff>
    </xdr:from>
    <xdr:to>
      <xdr:col>13</xdr:col>
      <xdr:colOff>302260</xdr:colOff>
      <xdr:row>32</xdr:row>
      <xdr:rowOff>108585</xdr:rowOff>
    </xdr:to>
    <xdr:pic>
      <xdr:nvPicPr>
        <xdr:cNvPr id="2" name="Imagen 1" descr="Autores 1"/>
        <xdr:cNvPicPr>
          <a:picLocks noChangeAspect="1"/>
        </xdr:cNvPicPr>
      </xdr:nvPicPr>
      <xdr:blipFill>
        <a:blip xmlns:r="http://schemas.openxmlformats.org/officeDocument/2006/relationships" r:embed="rId1"/>
        <a:srcRect t="6767" r="17650"/>
        <a:stretch>
          <a:fillRect/>
        </a:stretch>
      </xdr:blipFill>
      <xdr:spPr>
        <a:xfrm>
          <a:off x="200660" y="1664970"/>
          <a:ext cx="8026400" cy="4539615"/>
        </a:xfrm>
        <a:prstGeom prst="rect">
          <a:avLst/>
        </a:prstGeom>
      </xdr:spPr>
    </xdr:pic>
    <xdr:clientData/>
  </xdr:twoCellAnchor>
  <xdr:twoCellAnchor>
    <xdr:from>
      <xdr:col>13</xdr:col>
      <xdr:colOff>553720</xdr:colOff>
      <xdr:row>9</xdr:row>
      <xdr:rowOff>181610</xdr:rowOff>
    </xdr:from>
    <xdr:to>
      <xdr:col>27</xdr:col>
      <xdr:colOff>313690</xdr:colOff>
      <xdr:row>33</xdr:row>
      <xdr:rowOff>33655</xdr:rowOff>
    </xdr:to>
    <xdr:pic>
      <xdr:nvPicPr>
        <xdr:cNvPr id="3" name="Imagen 3" descr="g"/>
        <xdr:cNvPicPr>
          <a:picLocks noChangeAspect="1"/>
        </xdr:cNvPicPr>
      </xdr:nvPicPr>
      <xdr:blipFill>
        <a:blip xmlns:r="http://schemas.openxmlformats.org/officeDocument/2006/relationships" r:embed="rId2"/>
        <a:srcRect t="7054" r="15036"/>
        <a:stretch>
          <a:fillRect/>
        </a:stretch>
      </xdr:blipFill>
      <xdr:spPr>
        <a:xfrm>
          <a:off x="8478520" y="1896110"/>
          <a:ext cx="8294370" cy="44240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7</xdr:col>
      <xdr:colOff>397510</xdr:colOff>
      <xdr:row>39</xdr:row>
      <xdr:rowOff>43180</xdr:rowOff>
    </xdr:to>
    <xdr:pic>
      <xdr:nvPicPr>
        <xdr:cNvPr id="2" name="Imagen 4" descr="CountryScientificProduction-2025-04-14"/>
        <xdr:cNvPicPr>
          <a:picLocks noChangeAspect="1"/>
        </xdr:cNvPicPr>
      </xdr:nvPicPr>
      <xdr:blipFill>
        <a:blip xmlns:r="http://schemas.openxmlformats.org/officeDocument/2006/relationships" r:embed="rId1"/>
        <a:srcRect l="5783" t="9991" r="4578" b="4682"/>
        <a:stretch>
          <a:fillRect/>
        </a:stretch>
      </xdr:blipFill>
      <xdr:spPr>
        <a:xfrm>
          <a:off x="0" y="4762500"/>
          <a:ext cx="5693410" cy="2710180"/>
        </a:xfrm>
        <a:prstGeom prst="rect">
          <a:avLst/>
        </a:prstGeom>
      </xdr:spPr>
    </xdr:pic>
    <xdr:clientData/>
  </xdr:twoCellAnchor>
  <xdr:twoCellAnchor>
    <xdr:from>
      <xdr:col>11</xdr:col>
      <xdr:colOff>466725</xdr:colOff>
      <xdr:row>2</xdr:row>
      <xdr:rowOff>123825</xdr:rowOff>
    </xdr:from>
    <xdr:to>
      <xdr:col>20</xdr:col>
      <xdr:colOff>239395</xdr:colOff>
      <xdr:row>15</xdr:row>
      <xdr:rowOff>10795</xdr:rowOff>
    </xdr:to>
    <xdr:pic>
      <xdr:nvPicPr>
        <xdr:cNvPr id="4" name="Imagen 9" descr="AverageArticleCitationPerYear-2025-04-14"/>
        <xdr:cNvPicPr>
          <a:picLocks noChangeAspect="1"/>
        </xdr:cNvPicPr>
      </xdr:nvPicPr>
      <xdr:blipFill>
        <a:blip xmlns:r="http://schemas.openxmlformats.org/officeDocument/2006/relationships" r:embed="rId2"/>
        <a:srcRect t="5962"/>
        <a:stretch>
          <a:fillRect/>
        </a:stretch>
      </xdr:blipFill>
      <xdr:spPr>
        <a:xfrm>
          <a:off x="9906000" y="504825"/>
          <a:ext cx="5344795" cy="2363470"/>
        </a:xfrm>
        <a:prstGeom prst="rect">
          <a:avLst/>
        </a:prstGeom>
      </xdr:spPr>
    </xdr:pic>
    <xdr:clientData/>
  </xdr:twoCellAnchor>
  <xdr:twoCellAnchor>
    <xdr:from>
      <xdr:col>12</xdr:col>
      <xdr:colOff>171450</xdr:colOff>
      <xdr:row>20</xdr:row>
      <xdr:rowOff>0</xdr:rowOff>
    </xdr:from>
    <xdr:to>
      <xdr:col>20</xdr:col>
      <xdr:colOff>565785</xdr:colOff>
      <xdr:row>32</xdr:row>
      <xdr:rowOff>154940</xdr:rowOff>
    </xdr:to>
    <xdr:pic>
      <xdr:nvPicPr>
        <xdr:cNvPr id="5" name="Imagen 8" descr="LotkaLaw-2025-04-14"/>
        <xdr:cNvPicPr>
          <a:picLocks noChangeAspect="1"/>
        </xdr:cNvPicPr>
      </xdr:nvPicPr>
      <xdr:blipFill>
        <a:blip xmlns:r="http://schemas.openxmlformats.org/officeDocument/2006/relationships" r:embed="rId3"/>
        <a:srcRect t="5854"/>
        <a:stretch>
          <a:fillRect/>
        </a:stretch>
      </xdr:blipFill>
      <xdr:spPr>
        <a:xfrm>
          <a:off x="10306050" y="3810000"/>
          <a:ext cx="5271135" cy="2440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3:AA88"/>
  <sheetViews>
    <sheetView tabSelected="1" topLeftCell="B1" workbookViewId="0">
      <selection activeCell="V26" sqref="V26"/>
    </sheetView>
  </sheetViews>
  <sheetFormatPr baseColWidth="10" defaultColWidth="9.140625" defaultRowHeight="15"/>
  <cols>
    <col min="5" max="5" width="30.42578125" customWidth="1"/>
    <col min="7" max="7" width="9.140625" customWidth="1"/>
    <col min="9" max="9" width="9.140625" customWidth="1"/>
    <col min="11" max="11" width="8.7109375" customWidth="1"/>
    <col min="13" max="13" width="8.7109375" customWidth="1"/>
    <col min="15" max="15" width="9.28515625" customWidth="1"/>
    <col min="16" max="16" width="5" customWidth="1"/>
    <col min="17" max="17" width="25.85546875" customWidth="1"/>
    <col min="18" max="18" width="12.85546875"/>
    <col min="19" max="19" width="9.85546875" customWidth="1"/>
    <col min="20" max="20" width="7.5703125" customWidth="1"/>
    <col min="21" max="21" width="8.140625" customWidth="1"/>
    <col min="22" max="22" width="7.5703125" customWidth="1"/>
    <col min="23" max="23" width="7.7109375" customWidth="1"/>
    <col min="24" max="24" width="7.5703125" customWidth="1"/>
    <col min="25" max="25" width="9.28515625" customWidth="1"/>
    <col min="26" max="26" width="7.7109375" customWidth="1"/>
    <col min="27" max="27" width="8.85546875" customWidth="1"/>
    <col min="29" max="29" width="26.140625" customWidth="1"/>
    <col min="31" max="31" width="23.42578125" customWidth="1"/>
  </cols>
  <sheetData>
    <row r="3" spans="4:27" ht="18.75">
      <c r="R3" s="52" t="s">
        <v>0</v>
      </c>
      <c r="S3" s="53"/>
      <c r="T3" s="53"/>
      <c r="U3" s="53"/>
      <c r="V3" s="53"/>
      <c r="W3" s="53"/>
      <c r="X3" s="54"/>
    </row>
    <row r="5" spans="4:27" ht="15.75">
      <c r="D5" s="55" t="s">
        <v>1</v>
      </c>
      <c r="E5" s="55" t="s">
        <v>2</v>
      </c>
      <c r="F5" s="55" t="s">
        <v>3</v>
      </c>
      <c r="G5" s="55" t="s">
        <v>4</v>
      </c>
      <c r="H5" s="55" t="s">
        <v>5</v>
      </c>
      <c r="I5" s="55"/>
      <c r="J5" s="55" t="s">
        <v>6</v>
      </c>
      <c r="K5" s="55"/>
      <c r="L5" s="55"/>
      <c r="M5" s="55"/>
      <c r="N5" s="55"/>
      <c r="O5" s="55"/>
      <c r="Q5" s="55" t="s">
        <v>2</v>
      </c>
      <c r="R5" s="55" t="s">
        <v>3</v>
      </c>
      <c r="S5" s="55" t="s">
        <v>4</v>
      </c>
      <c r="T5" s="55" t="s">
        <v>5</v>
      </c>
      <c r="U5" s="55"/>
      <c r="V5" s="55" t="s">
        <v>6</v>
      </c>
      <c r="W5" s="55"/>
      <c r="X5" s="55"/>
      <c r="Y5" s="55"/>
      <c r="Z5" s="55"/>
      <c r="AA5" s="55"/>
    </row>
    <row r="6" spans="4:27" ht="15.75">
      <c r="D6" s="55"/>
      <c r="E6" s="55"/>
      <c r="F6" s="55"/>
      <c r="G6" s="55"/>
      <c r="H6" s="55" t="s">
        <v>3</v>
      </c>
      <c r="I6" s="55" t="s">
        <v>4</v>
      </c>
      <c r="J6" s="55" t="s">
        <v>7</v>
      </c>
      <c r="K6" s="55"/>
      <c r="L6" s="55" t="s">
        <v>8</v>
      </c>
      <c r="M6" s="55"/>
      <c r="N6" s="55" t="s">
        <v>9</v>
      </c>
      <c r="O6" s="55"/>
      <c r="Q6" s="55"/>
      <c r="R6" s="55"/>
      <c r="S6" s="55"/>
      <c r="T6" s="55" t="s">
        <v>3</v>
      </c>
      <c r="U6" s="55" t="s">
        <v>4</v>
      </c>
      <c r="V6" s="55" t="s">
        <v>7</v>
      </c>
      <c r="W6" s="55"/>
      <c r="X6" s="55" t="s">
        <v>8</v>
      </c>
      <c r="Y6" s="55"/>
      <c r="Z6" s="55" t="s">
        <v>9</v>
      </c>
      <c r="AA6" s="55"/>
    </row>
    <row r="7" spans="4:27" ht="15.75">
      <c r="D7" s="55"/>
      <c r="E7" s="55"/>
      <c r="F7" s="55"/>
      <c r="G7" s="55"/>
      <c r="H7" s="55"/>
      <c r="I7" s="55"/>
      <c r="J7" s="34" t="s">
        <v>3</v>
      </c>
      <c r="K7" s="34" t="s">
        <v>4</v>
      </c>
      <c r="L7" s="34" t="s">
        <v>3</v>
      </c>
      <c r="M7" s="34" t="s">
        <v>4</v>
      </c>
      <c r="N7" s="34" t="s">
        <v>3</v>
      </c>
      <c r="O7" s="34" t="s">
        <v>4</v>
      </c>
      <c r="Q7" s="55"/>
      <c r="R7" s="55"/>
      <c r="S7" s="55"/>
      <c r="T7" s="55"/>
      <c r="U7" s="55"/>
      <c r="V7" s="34" t="s">
        <v>3</v>
      </c>
      <c r="W7" s="34" t="s">
        <v>4</v>
      </c>
      <c r="X7" s="34" t="s">
        <v>3</v>
      </c>
      <c r="Y7" s="34" t="s">
        <v>4</v>
      </c>
      <c r="Z7" s="34" t="s">
        <v>3</v>
      </c>
      <c r="AA7" s="34" t="s">
        <v>4</v>
      </c>
    </row>
    <row r="8" spans="4:27">
      <c r="D8" s="56">
        <v>2025</v>
      </c>
      <c r="E8" s="35" t="s">
        <v>10</v>
      </c>
      <c r="F8" s="23">
        <v>3</v>
      </c>
      <c r="G8" s="33">
        <f>$F8/F$20*100</f>
        <v>5.3571428571428603</v>
      </c>
      <c r="H8" s="23">
        <v>8</v>
      </c>
      <c r="I8" s="33">
        <f>$H8/H$20*100</f>
        <v>0.64829821717990299</v>
      </c>
      <c r="J8" s="23">
        <v>1</v>
      </c>
      <c r="K8" s="42">
        <f>$J8/N20*100</f>
        <v>0.48309178743961401</v>
      </c>
      <c r="L8" s="24">
        <v>4</v>
      </c>
      <c r="M8" s="42">
        <f>$L8/N$20*100</f>
        <v>1.93236714975845</v>
      </c>
      <c r="N8" s="24">
        <f>SUM(L8,J8)</f>
        <v>5</v>
      </c>
      <c r="O8" s="33">
        <f>$N8/N$20*100</f>
        <v>2.4154589371980699</v>
      </c>
      <c r="Q8" s="35" t="s">
        <v>10</v>
      </c>
      <c r="R8" s="23">
        <f>SUM(F8,F21,F34,F47,F60,F73)</f>
        <v>27</v>
      </c>
      <c r="S8" s="33">
        <f>$R8/R$20*100</f>
        <v>3.1034482758620698</v>
      </c>
      <c r="T8" s="23">
        <f>SUM(H8,H21,H34,H47,H60,H73)</f>
        <v>123</v>
      </c>
      <c r="U8" s="33">
        <f>$T8/T$20*100</f>
        <v>0.69589816124469595</v>
      </c>
      <c r="V8" s="23">
        <f>SUM(J8,J21,J34,J47,J60,J73)</f>
        <v>26</v>
      </c>
      <c r="W8" s="42">
        <f>$V8/V$20*100</f>
        <v>1.53031194820483</v>
      </c>
      <c r="X8" s="24">
        <f>SUM(L8,L21,L34,L47,L60,L73)</f>
        <v>31</v>
      </c>
      <c r="Y8" s="42">
        <f>$X8/Z$20*100</f>
        <v>0.84147665580890296</v>
      </c>
      <c r="Z8" s="24">
        <f>SUM(V8,X8)</f>
        <v>57</v>
      </c>
      <c r="AA8" s="33">
        <f>$Z8/Z$20*100</f>
        <v>1.54723127035831</v>
      </c>
    </row>
    <row r="9" spans="4:27">
      <c r="D9" s="57"/>
      <c r="E9" s="36" t="s">
        <v>11</v>
      </c>
      <c r="F9" s="18">
        <v>13</v>
      </c>
      <c r="G9" s="33">
        <f t="shared" ref="G9:G18" si="0">$F9/F$20*100</f>
        <v>23.214285714285701</v>
      </c>
      <c r="H9" s="18">
        <v>296</v>
      </c>
      <c r="I9" s="33">
        <f t="shared" ref="I9:I18" si="1">$H9/H$20*100</f>
        <v>23.9870340356564</v>
      </c>
      <c r="J9" s="18">
        <v>25</v>
      </c>
      <c r="K9" s="43">
        <f>$J9/N$20*100</f>
        <v>12.077294685990299</v>
      </c>
      <c r="L9" s="19">
        <v>25</v>
      </c>
      <c r="M9" s="42">
        <f t="shared" ref="M9:M18" si="2">$L9/N$20*100</f>
        <v>12.077294685990299</v>
      </c>
      <c r="N9" s="24">
        <f t="shared" ref="N9:N19" si="3">SUM(L9,J9)</f>
        <v>50</v>
      </c>
      <c r="O9" s="33">
        <f t="shared" ref="O9:O18" si="4">$N9/N$20*100</f>
        <v>24.154589371980698</v>
      </c>
      <c r="Q9" s="36" t="s">
        <v>11</v>
      </c>
      <c r="R9" s="23">
        <f>SUM(F9,F22,F35,F48,F61,F74)</f>
        <v>395</v>
      </c>
      <c r="S9" s="33">
        <f>$R9/R$20*100</f>
        <v>45.402298850574702</v>
      </c>
      <c r="T9" s="23">
        <f>SUM(H9,H22,H35,H48,H61,H74)</f>
        <v>9237</v>
      </c>
      <c r="U9" s="33">
        <f>$T9/T$20*100</f>
        <v>52.260254596888302</v>
      </c>
      <c r="V9" s="23">
        <f>SUM(J9,J22,J35,J48,J61,J74)</f>
        <v>933</v>
      </c>
      <c r="W9" s="42">
        <f>$V9/V$20*100</f>
        <v>54.914655679811702</v>
      </c>
      <c r="X9" s="24">
        <f>SUM(L9,L22,L35,L48,L61,L74)</f>
        <v>923</v>
      </c>
      <c r="Y9" s="42">
        <f t="shared" ref="Y9:Y19" si="5">$X9/Z$20*100</f>
        <v>25.054288816503799</v>
      </c>
      <c r="Z9" s="24">
        <f>SUM(V9,X9)</f>
        <v>1856</v>
      </c>
      <c r="AA9" s="33">
        <f>$Z9/Z$20*100</f>
        <v>50.380021715526603</v>
      </c>
    </row>
    <row r="10" spans="4:27">
      <c r="D10" s="57"/>
      <c r="E10" s="36" t="s">
        <v>12</v>
      </c>
      <c r="F10" s="18">
        <v>13</v>
      </c>
      <c r="G10" s="33">
        <f t="shared" si="0"/>
        <v>23.214285714285701</v>
      </c>
      <c r="H10" s="18">
        <v>332</v>
      </c>
      <c r="I10" s="33">
        <f t="shared" si="1"/>
        <v>26.904376012966001</v>
      </c>
      <c r="J10" s="18">
        <v>29</v>
      </c>
      <c r="K10" s="43">
        <f t="shared" ref="K10:K18" si="6">$J10/N$20*100</f>
        <v>14.009661835748799</v>
      </c>
      <c r="L10" s="19">
        <v>37</v>
      </c>
      <c r="M10" s="42">
        <f t="shared" si="2"/>
        <v>17.874396135265702</v>
      </c>
      <c r="N10" s="24">
        <f t="shared" si="3"/>
        <v>66</v>
      </c>
      <c r="O10" s="33">
        <f t="shared" si="4"/>
        <v>31.884057971014499</v>
      </c>
      <c r="Q10" s="36" t="s">
        <v>12</v>
      </c>
      <c r="R10" s="23">
        <f>SUM(F10,F23,F36,F49,F62,F75)</f>
        <v>33</v>
      </c>
      <c r="S10" s="33">
        <f>$R10/R$20*100</f>
        <v>3.7931034482758599</v>
      </c>
      <c r="T10" s="23">
        <f>SUM(H10,H23,H36,H49,H62,H75)</f>
        <v>826</v>
      </c>
      <c r="U10" s="33">
        <f>$T10/T$20*100</f>
        <v>4.6732673267326703</v>
      </c>
      <c r="V10" s="23">
        <f>SUM(J10,J23,J36,J49,J62,J75)</f>
        <v>55</v>
      </c>
      <c r="W10" s="42">
        <f>$V10/V$20*100</f>
        <v>3.2371983519717502</v>
      </c>
      <c r="X10" s="24">
        <f>SUM(L10,L23,L36,L49,L62,L75)</f>
        <v>87</v>
      </c>
      <c r="Y10" s="42">
        <f t="shared" si="5"/>
        <v>2.3615635179153101</v>
      </c>
      <c r="Z10" s="24">
        <f>SUM(V10,X10)</f>
        <v>142</v>
      </c>
      <c r="AA10" s="33">
        <f>$Z10/Z$20*100</f>
        <v>3.8545059717698198</v>
      </c>
    </row>
    <row r="11" spans="4:27">
      <c r="D11" s="57"/>
      <c r="E11" s="36" t="s">
        <v>13</v>
      </c>
      <c r="F11" s="18">
        <v>10</v>
      </c>
      <c r="G11" s="33">
        <f t="shared" si="0"/>
        <v>17.8571428571429</v>
      </c>
      <c r="H11" s="18">
        <v>194</v>
      </c>
      <c r="I11" s="33">
        <f t="shared" si="1"/>
        <v>15.7212317666126</v>
      </c>
      <c r="J11" s="18">
        <v>19</v>
      </c>
      <c r="K11" s="43">
        <f t="shared" si="6"/>
        <v>9.1787439613526605</v>
      </c>
      <c r="L11" s="19">
        <v>20</v>
      </c>
      <c r="M11" s="42">
        <f t="shared" si="2"/>
        <v>9.6618357487922708</v>
      </c>
      <c r="N11" s="24">
        <f t="shared" si="3"/>
        <v>39</v>
      </c>
      <c r="O11" s="33">
        <f t="shared" si="4"/>
        <v>18.840579710144901</v>
      </c>
      <c r="Q11" s="36" t="s">
        <v>13</v>
      </c>
      <c r="R11" s="23">
        <f>SUM(F11,F24,F37,F50,F63,F76)</f>
        <v>141</v>
      </c>
      <c r="S11" s="33">
        <f>R11/R20*100</f>
        <v>16.2068965517241</v>
      </c>
      <c r="T11" s="23">
        <f>SUM(H11,H24,H37,H50,H63,H76)</f>
        <v>1640</v>
      </c>
      <c r="U11" s="33">
        <f>T11/T20*100</f>
        <v>9.2786421499292793</v>
      </c>
      <c r="V11" s="23">
        <f>SUM(J11,J24,J37,J50,J63,J76)</f>
        <v>238</v>
      </c>
      <c r="W11" s="42">
        <f>V11/V20*100</f>
        <v>14.0082401412596</v>
      </c>
      <c r="X11" s="24">
        <f>SUM(L11,L24,L37,L50,L63,L76)</f>
        <v>271</v>
      </c>
      <c r="Y11" s="42">
        <f t="shared" si="5"/>
        <v>7.3561346362649296</v>
      </c>
      <c r="Z11" s="24">
        <f>SUM(N11,N24,N37,N50,N63,N76)</f>
        <v>757</v>
      </c>
      <c r="AA11" s="33">
        <f>Z11/Z20*100</f>
        <v>20.5483170466884</v>
      </c>
    </row>
    <row r="12" spans="4:27">
      <c r="D12" s="57"/>
      <c r="E12" s="36" t="s">
        <v>14</v>
      </c>
      <c r="F12" s="18">
        <v>1</v>
      </c>
      <c r="G12" s="33">
        <f t="shared" si="0"/>
        <v>1.78571428571429</v>
      </c>
      <c r="H12" s="18">
        <v>18</v>
      </c>
      <c r="I12" s="33">
        <f t="shared" si="1"/>
        <v>1.45867098865478</v>
      </c>
      <c r="J12" s="18">
        <v>1</v>
      </c>
      <c r="K12" s="43">
        <f t="shared" si="6"/>
        <v>0.48309178743961401</v>
      </c>
      <c r="L12" s="19">
        <v>2</v>
      </c>
      <c r="M12" s="42">
        <f t="shared" si="2"/>
        <v>0.96618357487922701</v>
      </c>
      <c r="N12" s="24">
        <f t="shared" si="3"/>
        <v>3</v>
      </c>
      <c r="O12" s="33">
        <f t="shared" si="4"/>
        <v>1.4492753623188399</v>
      </c>
      <c r="Q12" s="36" t="s">
        <v>14</v>
      </c>
      <c r="R12" s="23">
        <f t="shared" ref="R12:R19" si="7">SUM(F12,F25,F38,F51,F64,F77)</f>
        <v>11</v>
      </c>
      <c r="S12" s="33">
        <f t="shared" ref="S12:S19" si="8">$R12/R$20*100</f>
        <v>1.26436781609195</v>
      </c>
      <c r="T12" s="23">
        <f t="shared" ref="T12:T19" si="9">SUM(H12,H25,H38,H51,H64,H77)</f>
        <v>237</v>
      </c>
      <c r="U12" s="33">
        <f t="shared" ref="U12:U19" si="10">$T12/T$20*100</f>
        <v>1.3408769448373401</v>
      </c>
      <c r="V12" s="23">
        <f t="shared" ref="V12:V19" si="11">SUM(J12,J25,J38,J51,J64,J77)</f>
        <v>29</v>
      </c>
      <c r="W12" s="42">
        <f t="shared" ref="W12:W19" si="12">$V12/V$20*100</f>
        <v>1.70688640376692</v>
      </c>
      <c r="X12" s="24">
        <f t="shared" ref="X12:X19" si="13">SUM(L12,L25,L38,L51,L64,L77)</f>
        <v>29</v>
      </c>
      <c r="Y12" s="42">
        <f t="shared" si="5"/>
        <v>0.78718783930510305</v>
      </c>
      <c r="Z12" s="24">
        <f t="shared" ref="Z12:Z19" si="14">SUM(V12,X12)</f>
        <v>58</v>
      </c>
      <c r="AA12" s="33">
        <f t="shared" ref="AA12:AA19" si="15">$Z12/Z$20*100</f>
        <v>1.5743756786102101</v>
      </c>
    </row>
    <row r="13" spans="4:27">
      <c r="D13" s="57"/>
      <c r="E13" s="36" t="s">
        <v>15</v>
      </c>
      <c r="F13" s="18">
        <v>1</v>
      </c>
      <c r="G13" s="33">
        <f t="shared" si="0"/>
        <v>1.78571428571429</v>
      </c>
      <c r="H13" s="18">
        <v>19</v>
      </c>
      <c r="I13" s="33">
        <f t="shared" si="1"/>
        <v>1.53970826580227</v>
      </c>
      <c r="J13" s="18">
        <v>3</v>
      </c>
      <c r="K13" s="43">
        <f t="shared" si="6"/>
        <v>1.4492753623188399</v>
      </c>
      <c r="L13" s="19">
        <v>2</v>
      </c>
      <c r="M13" s="42">
        <f t="shared" si="2"/>
        <v>0.96618357487922701</v>
      </c>
      <c r="N13" s="24">
        <f t="shared" si="3"/>
        <v>5</v>
      </c>
      <c r="O13" s="33">
        <f t="shared" si="4"/>
        <v>2.4154589371980699</v>
      </c>
      <c r="Q13" s="36" t="s">
        <v>15</v>
      </c>
      <c r="R13" s="23">
        <f t="shared" si="7"/>
        <v>40</v>
      </c>
      <c r="S13" s="33">
        <f t="shared" si="8"/>
        <v>4.5977011494252897</v>
      </c>
      <c r="T13" s="23">
        <f t="shared" si="9"/>
        <v>657</v>
      </c>
      <c r="U13" s="33">
        <f t="shared" si="10"/>
        <v>3.7171145685997198</v>
      </c>
      <c r="V13" s="23">
        <f t="shared" si="11"/>
        <v>87</v>
      </c>
      <c r="W13" s="42">
        <f t="shared" si="12"/>
        <v>5.1206592113007696</v>
      </c>
      <c r="X13" s="24">
        <f t="shared" si="13"/>
        <v>88</v>
      </c>
      <c r="Y13" s="42">
        <f t="shared" si="5"/>
        <v>2.3887079261672102</v>
      </c>
      <c r="Z13" s="24">
        <f t="shared" si="14"/>
        <v>175</v>
      </c>
      <c r="AA13" s="33">
        <f t="shared" si="15"/>
        <v>4.7502714440825198</v>
      </c>
    </row>
    <row r="14" spans="4:27">
      <c r="D14" s="57"/>
      <c r="E14" s="36" t="s">
        <v>16</v>
      </c>
      <c r="F14" s="18">
        <v>2</v>
      </c>
      <c r="G14" s="33">
        <f t="shared" si="0"/>
        <v>3.5714285714285698</v>
      </c>
      <c r="H14" s="18">
        <v>62</v>
      </c>
      <c r="I14" s="33">
        <f t="shared" si="1"/>
        <v>5.02431118314425</v>
      </c>
      <c r="J14" s="18">
        <v>4</v>
      </c>
      <c r="K14" s="43">
        <f t="shared" si="6"/>
        <v>1.93236714975845</v>
      </c>
      <c r="L14" s="19">
        <v>3</v>
      </c>
      <c r="M14" s="42">
        <f t="shared" si="2"/>
        <v>1.4492753623188399</v>
      </c>
      <c r="N14" s="24">
        <f t="shared" si="3"/>
        <v>7</v>
      </c>
      <c r="O14" s="33">
        <f t="shared" si="4"/>
        <v>3.3816425120772902</v>
      </c>
      <c r="Q14" s="36" t="s">
        <v>16</v>
      </c>
      <c r="R14" s="23">
        <f t="shared" si="7"/>
        <v>4</v>
      </c>
      <c r="S14" s="33">
        <f t="shared" si="8"/>
        <v>0.45977011494252901</v>
      </c>
      <c r="T14" s="23">
        <f t="shared" si="9"/>
        <v>94</v>
      </c>
      <c r="U14" s="33">
        <f t="shared" si="10"/>
        <v>0.53182461103253198</v>
      </c>
      <c r="V14" s="23">
        <f t="shared" si="11"/>
        <v>4</v>
      </c>
      <c r="W14" s="42">
        <f t="shared" si="12"/>
        <v>0.23543260741612701</v>
      </c>
      <c r="X14" s="24">
        <f t="shared" si="13"/>
        <v>7</v>
      </c>
      <c r="Y14" s="42">
        <f t="shared" si="5"/>
        <v>0.19001085776330101</v>
      </c>
      <c r="Z14" s="24">
        <f t="shared" si="14"/>
        <v>11</v>
      </c>
      <c r="AA14" s="33">
        <f t="shared" si="15"/>
        <v>0.29858849077090099</v>
      </c>
    </row>
    <row r="15" spans="4:27">
      <c r="D15" s="57"/>
      <c r="E15" s="36" t="s">
        <v>17</v>
      </c>
      <c r="F15" s="18">
        <v>6</v>
      </c>
      <c r="G15" s="33">
        <f t="shared" si="0"/>
        <v>10.714285714285699</v>
      </c>
      <c r="H15" s="18">
        <v>225</v>
      </c>
      <c r="I15" s="33">
        <f t="shared" si="1"/>
        <v>18.2333873581848</v>
      </c>
      <c r="J15" s="18">
        <v>9</v>
      </c>
      <c r="K15" s="43">
        <f t="shared" si="6"/>
        <v>4.3478260869565197</v>
      </c>
      <c r="L15" s="19">
        <v>9</v>
      </c>
      <c r="M15" s="42">
        <f t="shared" si="2"/>
        <v>4.3478260869565197</v>
      </c>
      <c r="N15" s="24">
        <f t="shared" si="3"/>
        <v>18</v>
      </c>
      <c r="O15" s="33">
        <f t="shared" si="4"/>
        <v>8.6956521739130395</v>
      </c>
      <c r="Q15" s="36" t="s">
        <v>17</v>
      </c>
      <c r="R15" s="23">
        <f t="shared" si="7"/>
        <v>90</v>
      </c>
      <c r="S15" s="33">
        <f t="shared" si="8"/>
        <v>10.3448275862069</v>
      </c>
      <c r="T15" s="23">
        <f t="shared" si="9"/>
        <v>3134</v>
      </c>
      <c r="U15" s="33">
        <f t="shared" si="10"/>
        <v>17.731258840169701</v>
      </c>
      <c r="V15" s="23">
        <f t="shared" si="11"/>
        <v>154</v>
      </c>
      <c r="W15" s="42">
        <f t="shared" si="12"/>
        <v>9.0641553855208894</v>
      </c>
      <c r="X15" s="24">
        <f t="shared" si="13"/>
        <v>152</v>
      </c>
      <c r="Y15" s="42">
        <f t="shared" si="5"/>
        <v>4.1259500542888201</v>
      </c>
      <c r="Z15" s="24">
        <f t="shared" si="14"/>
        <v>306</v>
      </c>
      <c r="AA15" s="33">
        <f t="shared" si="15"/>
        <v>8.3061889250814307</v>
      </c>
    </row>
    <row r="16" spans="4:27">
      <c r="D16" s="57"/>
      <c r="E16" s="36" t="s">
        <v>18</v>
      </c>
      <c r="F16" s="18">
        <v>3</v>
      </c>
      <c r="G16" s="33">
        <f t="shared" si="0"/>
        <v>5.3571428571428603</v>
      </c>
      <c r="H16" s="18">
        <v>47</v>
      </c>
      <c r="I16" s="33">
        <f t="shared" si="1"/>
        <v>3.8087520259319301</v>
      </c>
      <c r="J16" s="18">
        <v>4</v>
      </c>
      <c r="K16" s="43">
        <f t="shared" si="6"/>
        <v>1.93236714975845</v>
      </c>
      <c r="L16" s="19">
        <v>3</v>
      </c>
      <c r="M16" s="42">
        <f t="shared" si="2"/>
        <v>1.4492753623188399</v>
      </c>
      <c r="N16" s="24">
        <f t="shared" si="3"/>
        <v>7</v>
      </c>
      <c r="O16" s="33">
        <f t="shared" si="4"/>
        <v>3.3816425120772902</v>
      </c>
      <c r="Q16" s="36" t="s">
        <v>18</v>
      </c>
      <c r="R16" s="23">
        <f t="shared" si="7"/>
        <v>54</v>
      </c>
      <c r="S16" s="33">
        <f t="shared" si="8"/>
        <v>6.2068965517241397</v>
      </c>
      <c r="T16" s="23">
        <f t="shared" si="9"/>
        <v>1029</v>
      </c>
      <c r="U16" s="33">
        <f t="shared" si="10"/>
        <v>5.8217821782178198</v>
      </c>
      <c r="V16" s="23">
        <f t="shared" si="11"/>
        <v>102</v>
      </c>
      <c r="W16" s="42">
        <f t="shared" si="12"/>
        <v>6.0035314891112401</v>
      </c>
      <c r="X16" s="24">
        <f t="shared" si="13"/>
        <v>62</v>
      </c>
      <c r="Y16" s="42">
        <f t="shared" si="5"/>
        <v>1.6829533116178099</v>
      </c>
      <c r="Z16" s="24">
        <f t="shared" si="14"/>
        <v>164</v>
      </c>
      <c r="AA16" s="33">
        <f t="shared" si="15"/>
        <v>4.4516829533116198</v>
      </c>
    </row>
    <row r="17" spans="4:27">
      <c r="D17" s="57"/>
      <c r="E17" s="36" t="s">
        <v>19</v>
      </c>
      <c r="F17" s="18">
        <v>3</v>
      </c>
      <c r="G17" s="33">
        <f t="shared" si="0"/>
        <v>5.3571428571428603</v>
      </c>
      <c r="H17" s="18">
        <v>22</v>
      </c>
      <c r="I17" s="33">
        <f t="shared" si="1"/>
        <v>1.7828200972447299</v>
      </c>
      <c r="J17" s="18">
        <v>1</v>
      </c>
      <c r="K17" s="43">
        <f t="shared" si="6"/>
        <v>0.48309178743961401</v>
      </c>
      <c r="L17" s="19">
        <v>4</v>
      </c>
      <c r="M17" s="42">
        <f t="shared" si="2"/>
        <v>1.93236714975845</v>
      </c>
      <c r="N17" s="24">
        <f t="shared" si="3"/>
        <v>5</v>
      </c>
      <c r="O17" s="33">
        <f t="shared" si="4"/>
        <v>2.4154589371980699</v>
      </c>
      <c r="Q17" s="36" t="s">
        <v>19</v>
      </c>
      <c r="R17" s="23">
        <f t="shared" si="7"/>
        <v>51</v>
      </c>
      <c r="S17" s="33">
        <f t="shared" si="8"/>
        <v>5.8620689655172402</v>
      </c>
      <c r="T17" s="23">
        <f t="shared" si="9"/>
        <v>352</v>
      </c>
      <c r="U17" s="33">
        <f t="shared" si="10"/>
        <v>1.9915134370579901</v>
      </c>
      <c r="V17" s="23">
        <f t="shared" si="11"/>
        <v>49</v>
      </c>
      <c r="W17" s="42">
        <f t="shared" si="12"/>
        <v>2.8840494408475599</v>
      </c>
      <c r="X17" s="24">
        <f t="shared" si="13"/>
        <v>65</v>
      </c>
      <c r="Y17" s="42">
        <f t="shared" si="5"/>
        <v>1.7643865363735101</v>
      </c>
      <c r="Z17" s="24">
        <f t="shared" si="14"/>
        <v>114</v>
      </c>
      <c r="AA17" s="33">
        <f t="shared" si="15"/>
        <v>3.0944625407166102</v>
      </c>
    </row>
    <row r="18" spans="4:27">
      <c r="D18" s="57"/>
      <c r="E18" s="36" t="s">
        <v>20</v>
      </c>
      <c r="F18" s="18">
        <v>1</v>
      </c>
      <c r="G18" s="33">
        <f t="shared" si="0"/>
        <v>1.78571428571429</v>
      </c>
      <c r="H18" s="18">
        <v>11</v>
      </c>
      <c r="I18" s="33">
        <f t="shared" si="1"/>
        <v>0.89141004862236595</v>
      </c>
      <c r="J18" s="18">
        <v>1</v>
      </c>
      <c r="K18" s="43">
        <f t="shared" si="6"/>
        <v>0.48309178743961401</v>
      </c>
      <c r="L18" s="19">
        <v>1</v>
      </c>
      <c r="M18" s="42">
        <f t="shared" si="2"/>
        <v>0.48309178743961401</v>
      </c>
      <c r="N18" s="24">
        <f t="shared" si="3"/>
        <v>2</v>
      </c>
      <c r="O18" s="33">
        <f t="shared" si="4"/>
        <v>0.96618357487922701</v>
      </c>
      <c r="Q18" s="36" t="s">
        <v>20</v>
      </c>
      <c r="R18" s="23">
        <f t="shared" si="7"/>
        <v>21</v>
      </c>
      <c r="S18" s="33">
        <f t="shared" si="8"/>
        <v>2.4137931034482798</v>
      </c>
      <c r="T18" s="23">
        <f t="shared" si="9"/>
        <v>342</v>
      </c>
      <c r="U18" s="33">
        <f t="shared" si="10"/>
        <v>1.93493635077793</v>
      </c>
      <c r="V18" s="23">
        <f t="shared" si="11"/>
        <v>20</v>
      </c>
      <c r="W18" s="42">
        <f t="shared" si="12"/>
        <v>1.1771630370806401</v>
      </c>
      <c r="X18" s="24">
        <f t="shared" si="13"/>
        <v>21</v>
      </c>
      <c r="Y18" s="42">
        <f t="shared" si="5"/>
        <v>0.57003257328990198</v>
      </c>
      <c r="Z18" s="24">
        <f t="shared" si="14"/>
        <v>41</v>
      </c>
      <c r="AA18" s="33">
        <f t="shared" si="15"/>
        <v>1.1129207383279001</v>
      </c>
    </row>
    <row r="19" spans="4:27">
      <c r="D19" s="57"/>
      <c r="E19" s="37" t="s">
        <v>21</v>
      </c>
      <c r="F19" s="20">
        <v>0</v>
      </c>
      <c r="G19" s="38">
        <v>0</v>
      </c>
      <c r="H19" s="20">
        <v>0</v>
      </c>
      <c r="I19" s="38">
        <v>0</v>
      </c>
      <c r="J19" s="20">
        <v>0</v>
      </c>
      <c r="K19" s="43">
        <v>0</v>
      </c>
      <c r="L19" s="21">
        <v>0</v>
      </c>
      <c r="M19" s="42">
        <v>0</v>
      </c>
      <c r="N19" s="24">
        <f t="shared" si="3"/>
        <v>0</v>
      </c>
      <c r="O19" s="33">
        <v>0</v>
      </c>
      <c r="Q19" s="37" t="s">
        <v>21</v>
      </c>
      <c r="R19" s="23">
        <f t="shared" si="7"/>
        <v>3</v>
      </c>
      <c r="S19" s="33">
        <f t="shared" si="8"/>
        <v>0.34482758620689702</v>
      </c>
      <c r="T19" s="23">
        <f t="shared" si="9"/>
        <v>4</v>
      </c>
      <c r="U19" s="33">
        <f t="shared" si="10"/>
        <v>2.26308345120226E-2</v>
      </c>
      <c r="V19" s="23">
        <f t="shared" si="11"/>
        <v>2</v>
      </c>
      <c r="W19" s="42">
        <f t="shared" si="12"/>
        <v>0.117716303708064</v>
      </c>
      <c r="X19" s="24">
        <f t="shared" si="13"/>
        <v>1</v>
      </c>
      <c r="Y19" s="42">
        <f t="shared" si="5"/>
        <v>2.71444082519001E-2</v>
      </c>
      <c r="Z19" s="24">
        <f t="shared" si="14"/>
        <v>3</v>
      </c>
      <c r="AA19" s="33">
        <f t="shared" si="15"/>
        <v>8.1433224755700306E-2</v>
      </c>
    </row>
    <row r="20" spans="4:27">
      <c r="D20" s="58"/>
      <c r="E20" s="39" t="s">
        <v>9</v>
      </c>
      <c r="F20" s="40">
        <f>SUM(F8:F19)</f>
        <v>56</v>
      </c>
      <c r="G20" s="40">
        <f t="shared" ref="G20:O20" si="16">SUM(G8:G19)</f>
        <v>100</v>
      </c>
      <c r="H20" s="40">
        <f t="shared" si="16"/>
        <v>1234</v>
      </c>
      <c r="I20" s="40">
        <f t="shared" si="16"/>
        <v>100</v>
      </c>
      <c r="J20" s="40">
        <f t="shared" si="16"/>
        <v>97</v>
      </c>
      <c r="K20" s="40">
        <v>46.85</v>
      </c>
      <c r="L20" s="40">
        <f t="shared" si="16"/>
        <v>110</v>
      </c>
      <c r="M20" s="40">
        <v>53.14</v>
      </c>
      <c r="N20" s="40">
        <f t="shared" si="16"/>
        <v>207</v>
      </c>
      <c r="O20" s="40">
        <f t="shared" si="16"/>
        <v>100</v>
      </c>
      <c r="Q20" s="39" t="s">
        <v>9</v>
      </c>
      <c r="R20" s="40">
        <f>SUM(R8:R19)</f>
        <v>870</v>
      </c>
      <c r="S20" s="44">
        <f t="shared" ref="S20:AA20" si="17">SUM(S8:S19)</f>
        <v>100</v>
      </c>
      <c r="T20" s="40">
        <f t="shared" si="17"/>
        <v>17675</v>
      </c>
      <c r="U20" s="40">
        <f t="shared" si="17"/>
        <v>100</v>
      </c>
      <c r="V20" s="40">
        <f t="shared" si="17"/>
        <v>1699</v>
      </c>
      <c r="W20" s="40">
        <f t="shared" si="17"/>
        <v>100</v>
      </c>
      <c r="X20" s="40">
        <f t="shared" si="17"/>
        <v>1737</v>
      </c>
      <c r="Y20" s="44">
        <f t="shared" si="17"/>
        <v>47.149837133550498</v>
      </c>
      <c r="Z20" s="40">
        <f t="shared" si="17"/>
        <v>3684</v>
      </c>
      <c r="AA20" s="40">
        <f t="shared" si="17"/>
        <v>100</v>
      </c>
    </row>
    <row r="21" spans="4:27">
      <c r="D21" s="56">
        <v>2024</v>
      </c>
      <c r="E21" s="35" t="s">
        <v>10</v>
      </c>
      <c r="F21" s="23">
        <v>5</v>
      </c>
      <c r="G21" s="41">
        <f>$F21/F$33*100</f>
        <v>2.6315789473684199</v>
      </c>
      <c r="H21" s="23">
        <v>24</v>
      </c>
      <c r="I21" s="41">
        <f>$H21/H$33*100</f>
        <v>0.60929169840060904</v>
      </c>
      <c r="J21" s="23">
        <v>9</v>
      </c>
      <c r="K21" s="24">
        <f>$J21/N$33*100</f>
        <v>1.14649681528662</v>
      </c>
      <c r="L21" s="24">
        <v>10</v>
      </c>
      <c r="M21" s="24">
        <f>$L21/N$33*100</f>
        <v>1.2738853503184699</v>
      </c>
      <c r="N21" s="24">
        <f>SUM(L21,J21)</f>
        <v>19</v>
      </c>
      <c r="O21" s="41">
        <f>$N21/N$33*100</f>
        <v>2.4203821656050999</v>
      </c>
    </row>
    <row r="22" spans="4:27">
      <c r="D22" s="57"/>
      <c r="E22" s="36" t="s">
        <v>11</v>
      </c>
      <c r="F22" s="18">
        <v>61</v>
      </c>
      <c r="G22" s="41">
        <f t="shared" ref="G22:G32" si="18">$F22/F$33*100</f>
        <v>32.105263157894697</v>
      </c>
      <c r="H22" s="18">
        <v>1558</v>
      </c>
      <c r="I22" s="41">
        <f t="shared" ref="I22:I32" si="19">$H22/H$33*100</f>
        <v>39.553186087839599</v>
      </c>
      <c r="J22" s="18">
        <v>190</v>
      </c>
      <c r="K22" s="24">
        <f t="shared" ref="K22:K32" si="20">$J22/N$33*100</f>
        <v>24.203821656051002</v>
      </c>
      <c r="L22" s="19">
        <v>139</v>
      </c>
      <c r="M22" s="24">
        <f t="shared" ref="M22:M32" si="21">$L22/N$33*100</f>
        <v>17.7070063694268</v>
      </c>
      <c r="N22" s="24">
        <f t="shared" ref="N22:N32" si="22">SUM(L22,J22)</f>
        <v>329</v>
      </c>
      <c r="O22" s="41">
        <f t="shared" ref="O22:O32" si="23">$N22/N$33*100</f>
        <v>41.910828025477699</v>
      </c>
    </row>
    <row r="23" spans="4:27">
      <c r="D23" s="57"/>
      <c r="E23" s="36" t="s">
        <v>12</v>
      </c>
      <c r="F23" s="18">
        <v>20</v>
      </c>
      <c r="G23" s="41">
        <f t="shared" si="18"/>
        <v>10.526315789473699</v>
      </c>
      <c r="H23" s="18">
        <v>494</v>
      </c>
      <c r="I23" s="41">
        <f t="shared" si="19"/>
        <v>12.5412541254125</v>
      </c>
      <c r="J23" s="18">
        <v>26</v>
      </c>
      <c r="K23" s="24">
        <f t="shared" si="20"/>
        <v>3.3121019108280301</v>
      </c>
      <c r="L23" s="19">
        <v>50</v>
      </c>
      <c r="M23" s="24">
        <f t="shared" si="21"/>
        <v>6.3694267515923597</v>
      </c>
      <c r="N23" s="24">
        <f t="shared" si="22"/>
        <v>76</v>
      </c>
      <c r="O23" s="41">
        <f t="shared" si="23"/>
        <v>9.68152866242038</v>
      </c>
    </row>
    <row r="24" spans="4:27">
      <c r="D24" s="57"/>
      <c r="E24" s="36" t="s">
        <v>13</v>
      </c>
      <c r="F24" s="18">
        <v>36</v>
      </c>
      <c r="G24" s="41">
        <f t="shared" si="18"/>
        <v>18.947368421052602</v>
      </c>
      <c r="H24" s="18">
        <v>396</v>
      </c>
      <c r="I24" s="41">
        <f t="shared" si="19"/>
        <v>10.0533130236101</v>
      </c>
      <c r="J24" s="18">
        <v>52</v>
      </c>
      <c r="K24" s="24">
        <f t="shared" si="20"/>
        <v>6.6242038216560504</v>
      </c>
      <c r="L24" s="19">
        <v>87</v>
      </c>
      <c r="M24" s="24">
        <f t="shared" si="21"/>
        <v>11.082802547770701</v>
      </c>
      <c r="N24" s="24">
        <f t="shared" si="22"/>
        <v>139</v>
      </c>
      <c r="O24" s="41">
        <f t="shared" si="23"/>
        <v>17.7070063694268</v>
      </c>
      <c r="Q24" s="45" t="s">
        <v>22</v>
      </c>
    </row>
    <row r="25" spans="4:27">
      <c r="D25" s="57"/>
      <c r="E25" s="36" t="s">
        <v>14</v>
      </c>
      <c r="F25" s="18">
        <v>3</v>
      </c>
      <c r="G25" s="41">
        <f t="shared" si="18"/>
        <v>1.57894736842105</v>
      </c>
      <c r="H25" s="18">
        <v>88</v>
      </c>
      <c r="I25" s="41">
        <f t="shared" si="19"/>
        <v>2.2340695608022298</v>
      </c>
      <c r="J25" s="18">
        <v>12</v>
      </c>
      <c r="K25" s="24">
        <f t="shared" si="20"/>
        <v>1.5286624203821699</v>
      </c>
      <c r="L25" s="19">
        <v>13</v>
      </c>
      <c r="M25" s="24">
        <f t="shared" si="21"/>
        <v>1.6560509554140099</v>
      </c>
      <c r="N25" s="24">
        <f t="shared" si="22"/>
        <v>25</v>
      </c>
      <c r="O25" s="41">
        <f t="shared" si="23"/>
        <v>3.1847133757961799</v>
      </c>
      <c r="Q25" s="46"/>
      <c r="R25" s="47">
        <f>((S27-S28)/S28*100)</f>
        <v>79.245283018867894</v>
      </c>
      <c r="S25" s="48"/>
    </row>
    <row r="26" spans="4:27">
      <c r="D26" s="57"/>
      <c r="E26" s="36" t="s">
        <v>15</v>
      </c>
      <c r="F26" s="18">
        <v>13</v>
      </c>
      <c r="G26" s="41">
        <f t="shared" si="18"/>
        <v>6.8421052631579</v>
      </c>
      <c r="H26" s="18">
        <v>193</v>
      </c>
      <c r="I26" s="41">
        <f t="shared" si="19"/>
        <v>4.8997207413049004</v>
      </c>
      <c r="J26" s="18">
        <v>25</v>
      </c>
      <c r="K26" s="24">
        <f t="shared" si="20"/>
        <v>3.1847133757961799</v>
      </c>
      <c r="L26" s="19">
        <v>27</v>
      </c>
      <c r="M26" s="24">
        <f t="shared" si="21"/>
        <v>3.4394904458598701</v>
      </c>
      <c r="N26" s="24">
        <f t="shared" si="22"/>
        <v>52</v>
      </c>
      <c r="O26" s="41">
        <f t="shared" si="23"/>
        <v>6.6242038216560504</v>
      </c>
    </row>
    <row r="27" spans="4:27">
      <c r="D27" s="57"/>
      <c r="E27" s="36" t="s">
        <v>16</v>
      </c>
      <c r="F27" s="18">
        <v>2</v>
      </c>
      <c r="G27" s="41">
        <f t="shared" si="18"/>
        <v>1.0526315789473699</v>
      </c>
      <c r="H27" s="18">
        <v>32</v>
      </c>
      <c r="I27" s="41">
        <f t="shared" si="19"/>
        <v>0.81238893120081201</v>
      </c>
      <c r="J27" s="18">
        <v>0</v>
      </c>
      <c r="K27" s="24">
        <f t="shared" si="20"/>
        <v>0</v>
      </c>
      <c r="L27" s="19">
        <v>4</v>
      </c>
      <c r="M27" s="24">
        <f t="shared" si="21"/>
        <v>0.50955414012738898</v>
      </c>
      <c r="N27" s="24">
        <f t="shared" si="22"/>
        <v>4</v>
      </c>
      <c r="O27" s="41">
        <f t="shared" si="23"/>
        <v>0.50955414012738898</v>
      </c>
      <c r="R27" s="49" t="s">
        <v>23</v>
      </c>
      <c r="S27" s="50">
        <f>F33</f>
        <v>190</v>
      </c>
    </row>
    <row r="28" spans="4:27">
      <c r="D28" s="57"/>
      <c r="E28" s="36" t="s">
        <v>17</v>
      </c>
      <c r="F28" s="18">
        <v>22</v>
      </c>
      <c r="G28" s="41">
        <f t="shared" si="18"/>
        <v>11.578947368421099</v>
      </c>
      <c r="H28" s="18">
        <v>863</v>
      </c>
      <c r="I28" s="41">
        <f t="shared" si="19"/>
        <v>21.909113988321899</v>
      </c>
      <c r="J28" s="18">
        <v>39</v>
      </c>
      <c r="K28" s="24">
        <f t="shared" si="20"/>
        <v>4.9681528662420398</v>
      </c>
      <c r="L28" s="19">
        <v>31</v>
      </c>
      <c r="M28" s="24">
        <f t="shared" si="21"/>
        <v>3.9490445859872598</v>
      </c>
      <c r="N28" s="24">
        <f t="shared" si="22"/>
        <v>70</v>
      </c>
      <c r="O28" s="41">
        <f t="shared" si="23"/>
        <v>8.9171974522292992</v>
      </c>
      <c r="R28" s="49" t="s">
        <v>24</v>
      </c>
      <c r="S28" s="50">
        <v>106</v>
      </c>
    </row>
    <row r="29" spans="4:27">
      <c r="D29" s="57"/>
      <c r="E29" s="36" t="s">
        <v>18</v>
      </c>
      <c r="F29" s="18">
        <v>13</v>
      </c>
      <c r="G29" s="41">
        <f t="shared" si="18"/>
        <v>6.8421052631579</v>
      </c>
      <c r="H29" s="18">
        <v>160</v>
      </c>
      <c r="I29" s="41">
        <f t="shared" si="19"/>
        <v>4.0619446560040604</v>
      </c>
      <c r="J29" s="18">
        <v>24</v>
      </c>
      <c r="K29" s="24">
        <f t="shared" si="20"/>
        <v>3.0573248407643301</v>
      </c>
      <c r="L29" s="19">
        <v>14</v>
      </c>
      <c r="M29" s="24">
        <f t="shared" si="21"/>
        <v>1.7834394904458599</v>
      </c>
      <c r="N29" s="24">
        <f t="shared" si="22"/>
        <v>38</v>
      </c>
      <c r="O29" s="41">
        <f t="shared" si="23"/>
        <v>4.84076433121019</v>
      </c>
    </row>
    <row r="30" spans="4:27">
      <c r="D30" s="57"/>
      <c r="E30" s="36" t="s">
        <v>19</v>
      </c>
      <c r="F30" s="18">
        <v>8</v>
      </c>
      <c r="G30" s="41">
        <f t="shared" si="18"/>
        <v>4.2105263157894699</v>
      </c>
      <c r="H30" s="18">
        <v>59</v>
      </c>
      <c r="I30" s="41">
        <f t="shared" si="19"/>
        <v>1.4978420919015001</v>
      </c>
      <c r="J30" s="18">
        <v>12</v>
      </c>
      <c r="K30" s="24">
        <f t="shared" si="20"/>
        <v>1.5286624203821699</v>
      </c>
      <c r="L30" s="19">
        <v>10</v>
      </c>
      <c r="M30" s="24">
        <f t="shared" si="21"/>
        <v>1.2738853503184699</v>
      </c>
      <c r="N30" s="24">
        <f t="shared" si="22"/>
        <v>22</v>
      </c>
      <c r="O30" s="41">
        <f t="shared" si="23"/>
        <v>2.8025477707006399</v>
      </c>
    </row>
    <row r="31" spans="4:27">
      <c r="D31" s="57"/>
      <c r="E31" s="36" t="s">
        <v>20</v>
      </c>
      <c r="F31" s="18">
        <v>5</v>
      </c>
      <c r="G31" s="41">
        <f t="shared" si="18"/>
        <v>2.6315789473684199</v>
      </c>
      <c r="H31" s="18">
        <v>70</v>
      </c>
      <c r="I31" s="41">
        <f t="shared" si="19"/>
        <v>1.7771007870017801</v>
      </c>
      <c r="J31" s="18">
        <v>4</v>
      </c>
      <c r="K31" s="24">
        <f t="shared" si="20"/>
        <v>0.50955414012738898</v>
      </c>
      <c r="L31" s="19">
        <v>5</v>
      </c>
      <c r="M31" s="24">
        <f t="shared" si="21"/>
        <v>0.63694267515923597</v>
      </c>
      <c r="N31" s="24">
        <f t="shared" si="22"/>
        <v>9</v>
      </c>
      <c r="O31" s="41">
        <f t="shared" si="23"/>
        <v>1.14649681528662</v>
      </c>
      <c r="Q31" s="45" t="s">
        <v>25</v>
      </c>
      <c r="R31" s="45" t="s">
        <v>26</v>
      </c>
    </row>
    <row r="32" spans="4:27">
      <c r="D32" s="57"/>
      <c r="E32" s="37" t="s">
        <v>21</v>
      </c>
      <c r="F32" s="20">
        <v>2</v>
      </c>
      <c r="G32" s="41">
        <f t="shared" si="18"/>
        <v>1.0526315789473699</v>
      </c>
      <c r="H32" s="20">
        <v>2</v>
      </c>
      <c r="I32" s="41">
        <f t="shared" si="19"/>
        <v>5.0774308200050799E-2</v>
      </c>
      <c r="J32" s="20">
        <v>1</v>
      </c>
      <c r="K32" s="24">
        <f t="shared" si="20"/>
        <v>0.12738853503184699</v>
      </c>
      <c r="L32" s="21">
        <v>1</v>
      </c>
      <c r="M32" s="24">
        <f t="shared" si="21"/>
        <v>0.12738853503184699</v>
      </c>
      <c r="N32" s="24">
        <f t="shared" si="22"/>
        <v>2</v>
      </c>
      <c r="O32" s="41">
        <f t="shared" si="23"/>
        <v>0.25477707006369399</v>
      </c>
      <c r="Q32">
        <v>2020</v>
      </c>
      <c r="R32">
        <v>106</v>
      </c>
      <c r="S32">
        <f t="shared" ref="S32:S37" si="24">$R32/R$38*100</f>
        <v>12.183908045977001</v>
      </c>
    </row>
    <row r="33" spans="4:19">
      <c r="D33" s="58"/>
      <c r="E33" s="39" t="s">
        <v>9</v>
      </c>
      <c r="F33" s="40">
        <f>SUM(F21:F32)</f>
        <v>190</v>
      </c>
      <c r="G33" s="40">
        <f t="shared" ref="G33:O33" si="25">SUM(G21:G32)</f>
        <v>100</v>
      </c>
      <c r="H33" s="40">
        <f t="shared" si="25"/>
        <v>3939</v>
      </c>
      <c r="I33" s="40">
        <f t="shared" si="25"/>
        <v>100</v>
      </c>
      <c r="J33" s="40">
        <f t="shared" si="25"/>
        <v>394</v>
      </c>
      <c r="K33" s="40">
        <f t="shared" si="25"/>
        <v>50.191082802547797</v>
      </c>
      <c r="L33" s="40">
        <f t="shared" si="25"/>
        <v>391</v>
      </c>
      <c r="M33" s="40">
        <f t="shared" si="25"/>
        <v>49.808917197452203</v>
      </c>
      <c r="N33" s="40">
        <f t="shared" si="25"/>
        <v>785</v>
      </c>
      <c r="O33" s="40">
        <f t="shared" si="25"/>
        <v>100</v>
      </c>
      <c r="Q33">
        <v>2021</v>
      </c>
      <c r="R33">
        <v>152</v>
      </c>
      <c r="S33">
        <f t="shared" si="24"/>
        <v>17.471264367816101</v>
      </c>
    </row>
    <row r="34" spans="4:19">
      <c r="D34" s="56">
        <v>2023</v>
      </c>
      <c r="E34" s="35" t="s">
        <v>10</v>
      </c>
      <c r="F34" s="23">
        <v>5</v>
      </c>
      <c r="G34" s="41">
        <f>$F34/F$46*100</f>
        <v>2.4509803921568598</v>
      </c>
      <c r="H34" s="23">
        <v>34</v>
      </c>
      <c r="I34" s="41">
        <f>$H34/H$46*100</f>
        <v>0.82125603864734298</v>
      </c>
      <c r="J34" s="23">
        <v>7</v>
      </c>
      <c r="K34" s="24">
        <f>$J34/N$46*100</f>
        <v>0.85889570552147199</v>
      </c>
      <c r="L34" s="24">
        <v>5</v>
      </c>
      <c r="M34" s="24">
        <f>$L34/N$46*100</f>
        <v>0.61349693251533699</v>
      </c>
      <c r="N34" s="24">
        <f>SUM(L34,J34)</f>
        <v>12</v>
      </c>
      <c r="O34" s="41">
        <f>$N34/N$46*100</f>
        <v>1.47239263803681</v>
      </c>
      <c r="Q34">
        <v>2022</v>
      </c>
      <c r="R34">
        <v>162</v>
      </c>
      <c r="S34">
        <f t="shared" si="24"/>
        <v>18.620689655172399</v>
      </c>
    </row>
    <row r="35" spans="4:19">
      <c r="D35" s="57"/>
      <c r="E35" s="36" t="s">
        <v>11</v>
      </c>
      <c r="F35" s="18">
        <v>107</v>
      </c>
      <c r="G35" s="41">
        <f t="shared" ref="G35:G45" si="26">$F35/F$46*100</f>
        <v>52.4509803921569</v>
      </c>
      <c r="H35" s="18">
        <v>2380</v>
      </c>
      <c r="I35" s="41">
        <f t="shared" ref="I35:I45" si="27">$H35/H$46*100</f>
        <v>57.487922705313999</v>
      </c>
      <c r="J35" s="18">
        <v>259</v>
      </c>
      <c r="K35" s="24">
        <f t="shared" ref="K35:K45" si="28">$J35/N$46*100</f>
        <v>31.779141104294499</v>
      </c>
      <c r="L35" s="19">
        <v>221</v>
      </c>
      <c r="M35" s="24">
        <f t="shared" ref="M35:M45" si="29">$L35/N$46*100</f>
        <v>27.116564417177901</v>
      </c>
      <c r="N35" s="24">
        <f t="shared" ref="N35:N45" si="30">SUM(L35,J35)</f>
        <v>480</v>
      </c>
      <c r="O35" s="41">
        <f t="shared" ref="O35:O45" si="31">$N35/N$46*100</f>
        <v>58.895705521472401</v>
      </c>
      <c r="Q35">
        <v>2023</v>
      </c>
      <c r="R35">
        <v>204</v>
      </c>
      <c r="S35">
        <f t="shared" si="24"/>
        <v>23.448275862069</v>
      </c>
    </row>
    <row r="36" spans="4:19">
      <c r="D36" s="57"/>
      <c r="E36" s="36" t="s">
        <v>12</v>
      </c>
      <c r="F36" s="18">
        <v>0</v>
      </c>
      <c r="G36" s="41">
        <f t="shared" si="26"/>
        <v>0</v>
      </c>
      <c r="H36" s="18">
        <v>0</v>
      </c>
      <c r="I36" s="41">
        <f t="shared" si="27"/>
        <v>0</v>
      </c>
      <c r="J36" s="18">
        <v>0</v>
      </c>
      <c r="K36" s="24">
        <f t="shared" si="28"/>
        <v>0</v>
      </c>
      <c r="L36" s="19">
        <v>0</v>
      </c>
      <c r="M36" s="24">
        <f t="shared" si="29"/>
        <v>0</v>
      </c>
      <c r="N36" s="24">
        <f t="shared" si="30"/>
        <v>0</v>
      </c>
      <c r="O36" s="41">
        <f t="shared" si="31"/>
        <v>0</v>
      </c>
      <c r="Q36">
        <v>2024</v>
      </c>
      <c r="R36">
        <v>190</v>
      </c>
      <c r="S36">
        <f t="shared" si="24"/>
        <v>21.839080459770098</v>
      </c>
    </row>
    <row r="37" spans="4:19">
      <c r="D37" s="57"/>
      <c r="E37" s="36" t="s">
        <v>13</v>
      </c>
      <c r="F37" s="18">
        <v>30</v>
      </c>
      <c r="G37" s="41">
        <f t="shared" si="26"/>
        <v>14.705882352941201</v>
      </c>
      <c r="H37" s="18">
        <v>342</v>
      </c>
      <c r="I37" s="41">
        <f t="shared" si="27"/>
        <v>8.2608695652173907</v>
      </c>
      <c r="J37" s="18">
        <v>66</v>
      </c>
      <c r="K37" s="24">
        <f t="shared" si="28"/>
        <v>8.0981595092024605</v>
      </c>
      <c r="L37" s="19">
        <v>52</v>
      </c>
      <c r="M37" s="24">
        <f t="shared" si="29"/>
        <v>6.3803680981595097</v>
      </c>
      <c r="N37" s="24">
        <f t="shared" si="30"/>
        <v>118</v>
      </c>
      <c r="O37" s="41">
        <f t="shared" si="31"/>
        <v>14.478527607362</v>
      </c>
      <c r="Q37">
        <v>2025</v>
      </c>
      <c r="R37">
        <v>56</v>
      </c>
      <c r="S37">
        <f t="shared" si="24"/>
        <v>6.4367816091953998</v>
      </c>
    </row>
    <row r="38" spans="4:19">
      <c r="D38" s="57"/>
      <c r="E38" s="36" t="s">
        <v>14</v>
      </c>
      <c r="F38" s="18">
        <v>2</v>
      </c>
      <c r="G38" s="41">
        <f t="shared" si="26"/>
        <v>0.98039215686274495</v>
      </c>
      <c r="H38" s="18">
        <v>27</v>
      </c>
      <c r="I38" s="41">
        <f t="shared" si="27"/>
        <v>0.65217391304347805</v>
      </c>
      <c r="J38" s="18">
        <v>1</v>
      </c>
      <c r="K38" s="24">
        <f t="shared" si="28"/>
        <v>0.122699386503067</v>
      </c>
      <c r="L38" s="19"/>
      <c r="M38" s="24">
        <f t="shared" si="29"/>
        <v>0</v>
      </c>
      <c r="N38" s="24">
        <f t="shared" si="30"/>
        <v>1</v>
      </c>
      <c r="O38" s="41">
        <f t="shared" si="31"/>
        <v>0.122699386503067</v>
      </c>
      <c r="Q38" s="46"/>
      <c r="R38" s="51">
        <v>870</v>
      </c>
    </row>
    <row r="39" spans="4:19">
      <c r="D39" s="57"/>
      <c r="E39" s="36" t="s">
        <v>15</v>
      </c>
      <c r="F39" s="18">
        <v>9</v>
      </c>
      <c r="G39" s="41">
        <f t="shared" si="26"/>
        <v>4.4117647058823497</v>
      </c>
      <c r="H39" s="18">
        <v>146</v>
      </c>
      <c r="I39" s="41">
        <f t="shared" si="27"/>
        <v>3.5265700483091802</v>
      </c>
      <c r="J39" s="18">
        <v>18</v>
      </c>
      <c r="K39" s="24">
        <f t="shared" si="28"/>
        <v>2.20858895705521</v>
      </c>
      <c r="L39" s="19">
        <v>19</v>
      </c>
      <c r="M39" s="24">
        <f t="shared" si="29"/>
        <v>2.3312883435582799</v>
      </c>
      <c r="N39" s="24">
        <f t="shared" si="30"/>
        <v>37</v>
      </c>
      <c r="O39" s="41">
        <f t="shared" si="31"/>
        <v>4.5398773006135</v>
      </c>
    </row>
    <row r="40" spans="4:19">
      <c r="D40" s="57"/>
      <c r="E40" s="36" t="s">
        <v>16</v>
      </c>
      <c r="F40" s="18">
        <v>0</v>
      </c>
      <c r="G40" s="41">
        <f t="shared" si="26"/>
        <v>0</v>
      </c>
      <c r="H40" s="18">
        <v>0</v>
      </c>
      <c r="I40" s="41">
        <f t="shared" si="27"/>
        <v>0</v>
      </c>
      <c r="J40" s="18">
        <v>0</v>
      </c>
      <c r="K40" s="24">
        <f t="shared" si="28"/>
        <v>0</v>
      </c>
      <c r="L40" s="19">
        <v>0</v>
      </c>
      <c r="M40" s="24">
        <f t="shared" si="29"/>
        <v>0</v>
      </c>
      <c r="N40" s="24">
        <f t="shared" si="30"/>
        <v>0</v>
      </c>
      <c r="O40" s="41">
        <f t="shared" si="31"/>
        <v>0</v>
      </c>
    </row>
    <row r="41" spans="4:19">
      <c r="D41" s="57"/>
      <c r="E41" s="36" t="s">
        <v>17</v>
      </c>
      <c r="F41" s="18">
        <v>21</v>
      </c>
      <c r="G41" s="41">
        <f t="shared" si="26"/>
        <v>10.294117647058799</v>
      </c>
      <c r="H41" s="18">
        <v>645</v>
      </c>
      <c r="I41" s="41">
        <f t="shared" si="27"/>
        <v>15.5797101449275</v>
      </c>
      <c r="J41" s="18">
        <v>43</v>
      </c>
      <c r="K41" s="24">
        <f t="shared" si="28"/>
        <v>5.2760736196318998</v>
      </c>
      <c r="L41" s="19">
        <v>32</v>
      </c>
      <c r="M41" s="24">
        <f t="shared" si="29"/>
        <v>3.9263803680981599</v>
      </c>
      <c r="N41" s="24">
        <f t="shared" si="30"/>
        <v>75</v>
      </c>
      <c r="O41" s="41">
        <f t="shared" si="31"/>
        <v>9.2024539877300597</v>
      </c>
    </row>
    <row r="42" spans="4:19">
      <c r="D42" s="57"/>
      <c r="E42" s="36" t="s">
        <v>18</v>
      </c>
      <c r="F42" s="18">
        <v>15</v>
      </c>
      <c r="G42" s="41">
        <f t="shared" si="26"/>
        <v>7.3529411764705896</v>
      </c>
      <c r="H42" s="18">
        <v>404</v>
      </c>
      <c r="I42" s="41">
        <f t="shared" si="27"/>
        <v>9.7584541062801904</v>
      </c>
      <c r="J42" s="18">
        <v>37</v>
      </c>
      <c r="K42" s="24">
        <f t="shared" si="28"/>
        <v>4.5398773006135</v>
      </c>
      <c r="L42" s="19">
        <v>22</v>
      </c>
      <c r="M42" s="24">
        <f t="shared" si="29"/>
        <v>2.6993865030674802</v>
      </c>
      <c r="N42" s="24">
        <f t="shared" si="30"/>
        <v>59</v>
      </c>
      <c r="O42" s="41">
        <f t="shared" si="31"/>
        <v>7.2392638036809798</v>
      </c>
    </row>
    <row r="43" spans="4:19">
      <c r="D43" s="57"/>
      <c r="E43" s="36" t="s">
        <v>19</v>
      </c>
      <c r="F43" s="18">
        <v>10</v>
      </c>
      <c r="G43" s="41">
        <f t="shared" si="26"/>
        <v>4.9019607843137303</v>
      </c>
      <c r="H43" s="18">
        <v>88</v>
      </c>
      <c r="I43" s="41">
        <f t="shared" si="27"/>
        <v>2.1256038647343001</v>
      </c>
      <c r="J43" s="18">
        <v>15</v>
      </c>
      <c r="K43" s="24">
        <f t="shared" si="28"/>
        <v>1.8404907975460101</v>
      </c>
      <c r="L43" s="19">
        <v>9</v>
      </c>
      <c r="M43" s="24">
        <f t="shared" si="29"/>
        <v>1.1042944785276101</v>
      </c>
      <c r="N43" s="24">
        <f t="shared" si="30"/>
        <v>24</v>
      </c>
      <c r="O43" s="41">
        <f t="shared" si="31"/>
        <v>2.94478527607362</v>
      </c>
    </row>
    <row r="44" spans="4:19">
      <c r="D44" s="57"/>
      <c r="E44" s="36" t="s">
        <v>20</v>
      </c>
      <c r="F44" s="18">
        <v>4</v>
      </c>
      <c r="G44" s="41">
        <f t="shared" si="26"/>
        <v>1.9607843137254899</v>
      </c>
      <c r="H44" s="18">
        <v>72</v>
      </c>
      <c r="I44" s="41">
        <f t="shared" si="27"/>
        <v>1.73913043478261</v>
      </c>
      <c r="J44" s="18">
        <v>4</v>
      </c>
      <c r="K44" s="24">
        <f t="shared" si="28"/>
        <v>0.49079754601226999</v>
      </c>
      <c r="L44" s="19">
        <v>4</v>
      </c>
      <c r="M44" s="24">
        <f t="shared" si="29"/>
        <v>0.49079754601226999</v>
      </c>
      <c r="N44" s="24">
        <f t="shared" si="30"/>
        <v>8</v>
      </c>
      <c r="O44" s="41">
        <f t="shared" si="31"/>
        <v>0.98159509202453998</v>
      </c>
    </row>
    <row r="45" spans="4:19">
      <c r="D45" s="57"/>
      <c r="E45" s="37" t="s">
        <v>21</v>
      </c>
      <c r="F45" s="20">
        <v>1</v>
      </c>
      <c r="G45" s="41">
        <f t="shared" si="26"/>
        <v>0.49019607843137297</v>
      </c>
      <c r="H45" s="20">
        <v>2</v>
      </c>
      <c r="I45" s="41">
        <f t="shared" si="27"/>
        <v>4.8309178743961401E-2</v>
      </c>
      <c r="J45" s="20">
        <v>1</v>
      </c>
      <c r="K45" s="24">
        <f t="shared" si="28"/>
        <v>0.122699386503067</v>
      </c>
      <c r="L45" s="21">
        <v>0</v>
      </c>
      <c r="M45" s="24">
        <f t="shared" si="29"/>
        <v>0</v>
      </c>
      <c r="N45" s="24">
        <f t="shared" si="30"/>
        <v>1</v>
      </c>
      <c r="O45" s="41">
        <f t="shared" si="31"/>
        <v>0.122699386503067</v>
      </c>
    </row>
    <row r="46" spans="4:19">
      <c r="D46" s="58"/>
      <c r="E46" s="39" t="s">
        <v>9</v>
      </c>
      <c r="F46" s="40">
        <f>SUM(F34:F45)</f>
        <v>204</v>
      </c>
      <c r="G46" s="40">
        <f t="shared" ref="G46:O46" si="32">SUM(G34:G45)</f>
        <v>100</v>
      </c>
      <c r="H46" s="40">
        <f t="shared" si="32"/>
        <v>4140</v>
      </c>
      <c r="I46" s="40">
        <f t="shared" si="32"/>
        <v>100</v>
      </c>
      <c r="J46" s="40">
        <f t="shared" si="32"/>
        <v>451</v>
      </c>
      <c r="K46" s="40">
        <f t="shared" si="32"/>
        <v>55.337423312883402</v>
      </c>
      <c r="L46" s="40">
        <f t="shared" si="32"/>
        <v>364</v>
      </c>
      <c r="M46" s="40">
        <f t="shared" si="32"/>
        <v>44.662576687116598</v>
      </c>
      <c r="N46" s="40">
        <f t="shared" si="32"/>
        <v>815</v>
      </c>
      <c r="O46" s="40">
        <f t="shared" si="32"/>
        <v>100</v>
      </c>
    </row>
    <row r="47" spans="4:19">
      <c r="D47" s="56">
        <v>2022</v>
      </c>
      <c r="E47" s="35" t="s">
        <v>10</v>
      </c>
      <c r="F47" s="23">
        <v>5</v>
      </c>
      <c r="G47" s="41">
        <f>$F47/F$59*100</f>
        <v>3.0864197530864201</v>
      </c>
      <c r="H47" s="23">
        <v>22</v>
      </c>
      <c r="I47" s="41">
        <f>$H47/H$59*100</f>
        <v>0.63055316709658904</v>
      </c>
      <c r="J47" s="23">
        <v>4</v>
      </c>
      <c r="K47" s="24">
        <f>$J47/N59*100</f>
        <v>9.6223237911955695E-2</v>
      </c>
      <c r="L47" s="24">
        <v>3</v>
      </c>
      <c r="M47" s="24">
        <f>$L47/N$59*100</f>
        <v>7.2167428433966799E-2</v>
      </c>
      <c r="N47" s="24">
        <f>SUM(L47,J47,H47)</f>
        <v>29</v>
      </c>
      <c r="O47" s="41">
        <f>$N47/N$59*100</f>
        <v>0.69761847486167905</v>
      </c>
    </row>
    <row r="48" spans="4:19">
      <c r="D48" s="57"/>
      <c r="E48" s="36" t="s">
        <v>11</v>
      </c>
      <c r="F48" s="18">
        <v>90</v>
      </c>
      <c r="G48" s="41">
        <f t="shared" ref="G48:G58" si="33">$F48/F$59*100</f>
        <v>55.5555555555556</v>
      </c>
      <c r="H48" s="18">
        <v>2166</v>
      </c>
      <c r="I48" s="41">
        <f t="shared" ref="I48:I58" si="34">$H48/H$59*100</f>
        <v>62.080825451418697</v>
      </c>
      <c r="J48" s="18">
        <v>180</v>
      </c>
      <c r="K48" s="24">
        <f t="shared" ref="K48:K58" si="35">$J48/N60*100</f>
        <v>1800</v>
      </c>
      <c r="L48" s="19">
        <v>251</v>
      </c>
      <c r="M48" s="24">
        <f t="shared" ref="M48:M58" si="36">$L48/N$59*100</f>
        <v>6.03800817897522</v>
      </c>
      <c r="N48" s="24">
        <f t="shared" ref="N48:N58" si="37">SUM(L48,J48,H48)</f>
        <v>2597</v>
      </c>
      <c r="O48" s="41">
        <f t="shared" ref="O48:O58" si="38">$N48/N$59*100</f>
        <v>62.4729372143373</v>
      </c>
    </row>
    <row r="49" spans="4:15">
      <c r="D49" s="57"/>
      <c r="E49" s="36" t="s">
        <v>12</v>
      </c>
      <c r="F49" s="18">
        <v>0</v>
      </c>
      <c r="G49" s="41">
        <f t="shared" si="33"/>
        <v>0</v>
      </c>
      <c r="H49" s="18">
        <v>0</v>
      </c>
      <c r="I49" s="41">
        <f t="shared" si="34"/>
        <v>0</v>
      </c>
      <c r="J49" s="18">
        <v>0</v>
      </c>
      <c r="K49" s="24">
        <f t="shared" si="35"/>
        <v>0</v>
      </c>
      <c r="L49" s="19">
        <v>0</v>
      </c>
      <c r="M49" s="24">
        <f t="shared" si="36"/>
        <v>0</v>
      </c>
      <c r="N49" s="24">
        <f t="shared" si="37"/>
        <v>0</v>
      </c>
      <c r="O49" s="41">
        <f t="shared" si="38"/>
        <v>0</v>
      </c>
    </row>
    <row r="50" spans="4:15">
      <c r="D50" s="57"/>
      <c r="E50" s="36" t="s">
        <v>13</v>
      </c>
      <c r="F50" s="18">
        <v>24</v>
      </c>
      <c r="G50" s="41">
        <f t="shared" si="33"/>
        <v>14.814814814814801</v>
      </c>
      <c r="H50" s="18">
        <v>248</v>
      </c>
      <c r="I50" s="41">
        <f t="shared" si="34"/>
        <v>7.1080538836342804</v>
      </c>
      <c r="J50" s="18">
        <v>37</v>
      </c>
      <c r="K50" s="24">
        <f>$J50/N$59*100</f>
        <v>0.89006495068559099</v>
      </c>
      <c r="L50" s="19">
        <v>33</v>
      </c>
      <c r="M50" s="24">
        <f t="shared" si="36"/>
        <v>0.79384171277363502</v>
      </c>
      <c r="N50" s="24">
        <f t="shared" si="37"/>
        <v>318</v>
      </c>
      <c r="O50" s="41">
        <f t="shared" si="38"/>
        <v>7.6497474140004798</v>
      </c>
    </row>
    <row r="51" spans="4:15">
      <c r="D51" s="57"/>
      <c r="E51" s="36" t="s">
        <v>14</v>
      </c>
      <c r="F51" s="18">
        <v>1</v>
      </c>
      <c r="G51" s="41">
        <f t="shared" si="33"/>
        <v>0.61728395061728403</v>
      </c>
      <c r="H51" s="18">
        <v>42</v>
      </c>
      <c r="I51" s="41">
        <f t="shared" si="34"/>
        <v>1.20378331900258</v>
      </c>
      <c r="J51" s="18">
        <v>7</v>
      </c>
      <c r="K51" s="24">
        <f t="shared" si="35"/>
        <v>8.0459770114942497</v>
      </c>
      <c r="L51" s="19">
        <v>4</v>
      </c>
      <c r="M51" s="24">
        <f t="shared" si="36"/>
        <v>9.6223237911955695E-2</v>
      </c>
      <c r="N51" s="24">
        <f t="shared" si="37"/>
        <v>53</v>
      </c>
      <c r="O51" s="41">
        <f t="shared" si="38"/>
        <v>1.2749579023334101</v>
      </c>
    </row>
    <row r="52" spans="4:15">
      <c r="D52" s="57"/>
      <c r="E52" s="36" t="s">
        <v>15</v>
      </c>
      <c r="F52" s="18">
        <v>9</v>
      </c>
      <c r="G52" s="41">
        <f t="shared" si="33"/>
        <v>5.5555555555555598</v>
      </c>
      <c r="H52" s="18">
        <v>157</v>
      </c>
      <c r="I52" s="41">
        <f t="shared" si="34"/>
        <v>4.4998566924620196</v>
      </c>
      <c r="J52" s="18">
        <v>26</v>
      </c>
      <c r="K52" s="24">
        <f>$J52/N$59*100</f>
        <v>0.62545104642771199</v>
      </c>
      <c r="L52" s="19">
        <v>24</v>
      </c>
      <c r="M52" s="24">
        <f t="shared" si="36"/>
        <v>0.57733942747173495</v>
      </c>
      <c r="N52" s="24">
        <f t="shared" si="37"/>
        <v>207</v>
      </c>
      <c r="O52" s="41">
        <f t="shared" si="38"/>
        <v>4.9795525619437102</v>
      </c>
    </row>
    <row r="53" spans="4:15">
      <c r="D53" s="57"/>
      <c r="E53" s="36" t="s">
        <v>16</v>
      </c>
      <c r="F53" s="18">
        <v>0</v>
      </c>
      <c r="G53" s="41">
        <f t="shared" si="33"/>
        <v>0</v>
      </c>
      <c r="H53" s="18">
        <v>0</v>
      </c>
      <c r="I53" s="41">
        <f t="shared" si="34"/>
        <v>0</v>
      </c>
      <c r="J53" s="18">
        <v>0</v>
      </c>
      <c r="K53" s="24">
        <f t="shared" si="35"/>
        <v>0</v>
      </c>
      <c r="L53" s="19">
        <v>0</v>
      </c>
      <c r="M53" s="24">
        <f t="shared" si="36"/>
        <v>0</v>
      </c>
      <c r="N53" s="24">
        <f t="shared" si="37"/>
        <v>0</v>
      </c>
      <c r="O53" s="41">
        <f t="shared" si="38"/>
        <v>0</v>
      </c>
    </row>
    <row r="54" spans="4:15">
      <c r="D54" s="57"/>
      <c r="E54" s="36" t="s">
        <v>17</v>
      </c>
      <c r="F54" s="18">
        <v>17</v>
      </c>
      <c r="G54" s="41">
        <f t="shared" si="33"/>
        <v>10.493827160493799</v>
      </c>
      <c r="H54" s="18">
        <v>584</v>
      </c>
      <c r="I54" s="41">
        <f t="shared" si="34"/>
        <v>16.738320435654899</v>
      </c>
      <c r="J54" s="18">
        <v>21</v>
      </c>
      <c r="K54" s="24">
        <f>$J54/N$59*100</f>
        <v>0.50517199903776799</v>
      </c>
      <c r="L54" s="19">
        <v>36</v>
      </c>
      <c r="M54" s="24">
        <f t="shared" si="36"/>
        <v>0.86600914120760197</v>
      </c>
      <c r="N54" s="24">
        <f t="shared" si="37"/>
        <v>641</v>
      </c>
      <c r="O54" s="41">
        <f t="shared" si="38"/>
        <v>15.4197738753909</v>
      </c>
    </row>
    <row r="55" spans="4:15">
      <c r="D55" s="57"/>
      <c r="E55" s="36" t="s">
        <v>18</v>
      </c>
      <c r="F55" s="18">
        <v>6</v>
      </c>
      <c r="G55" s="41">
        <f t="shared" si="33"/>
        <v>3.7037037037037002</v>
      </c>
      <c r="H55" s="18">
        <v>155</v>
      </c>
      <c r="I55" s="41">
        <f t="shared" si="34"/>
        <v>4.4425336772714203</v>
      </c>
      <c r="J55" s="18">
        <v>15</v>
      </c>
      <c r="K55" s="24">
        <f t="shared" si="35"/>
        <v>28.301886792452802</v>
      </c>
      <c r="L55" s="19">
        <v>8</v>
      </c>
      <c r="M55" s="24">
        <f t="shared" si="36"/>
        <v>0.192446475823911</v>
      </c>
      <c r="N55" s="24">
        <f t="shared" si="37"/>
        <v>178</v>
      </c>
      <c r="O55" s="41">
        <f t="shared" si="38"/>
        <v>4.2819340870820302</v>
      </c>
    </row>
    <row r="56" spans="4:15">
      <c r="D56" s="57"/>
      <c r="E56" s="36" t="s">
        <v>19</v>
      </c>
      <c r="F56" s="18">
        <v>8</v>
      </c>
      <c r="G56" s="41">
        <f t="shared" si="33"/>
        <v>4.9382716049382704</v>
      </c>
      <c r="H56" s="18">
        <v>43</v>
      </c>
      <c r="I56" s="41">
        <f t="shared" si="34"/>
        <v>1.23244482659788</v>
      </c>
      <c r="J56" s="18">
        <v>4</v>
      </c>
      <c r="K56" s="24">
        <f t="shared" si="35"/>
        <v>15.384615384615399</v>
      </c>
      <c r="L56" s="19">
        <v>8</v>
      </c>
      <c r="M56" s="24">
        <f t="shared" si="36"/>
        <v>0.192446475823911</v>
      </c>
      <c r="N56" s="24">
        <f t="shared" si="37"/>
        <v>55</v>
      </c>
      <c r="O56" s="41">
        <f t="shared" si="38"/>
        <v>1.3230695212893899</v>
      </c>
    </row>
    <row r="57" spans="4:15">
      <c r="D57" s="57"/>
      <c r="E57" s="36" t="s">
        <v>20</v>
      </c>
      <c r="F57" s="18">
        <v>2</v>
      </c>
      <c r="G57" s="41">
        <f t="shared" si="33"/>
        <v>1.2345679012345701</v>
      </c>
      <c r="H57" s="18">
        <v>72</v>
      </c>
      <c r="I57" s="41">
        <f t="shared" si="34"/>
        <v>2.0636285468615601</v>
      </c>
      <c r="J57" s="18">
        <v>5</v>
      </c>
      <c r="K57" s="24">
        <f t="shared" si="35"/>
        <v>13.5135135135135</v>
      </c>
      <c r="L57" s="19">
        <v>2</v>
      </c>
      <c r="M57" s="24">
        <f t="shared" si="36"/>
        <v>4.8111618955977903E-2</v>
      </c>
      <c r="N57" s="24">
        <f t="shared" si="37"/>
        <v>79</v>
      </c>
      <c r="O57" s="41">
        <f t="shared" si="38"/>
        <v>1.90040894876113</v>
      </c>
    </row>
    <row r="58" spans="4:15">
      <c r="D58" s="57"/>
      <c r="E58" s="37" t="s">
        <v>21</v>
      </c>
      <c r="F58" s="20">
        <v>0</v>
      </c>
      <c r="G58" s="41">
        <f t="shared" si="33"/>
        <v>0</v>
      </c>
      <c r="H58" s="20">
        <v>0</v>
      </c>
      <c r="I58" s="41">
        <f t="shared" si="34"/>
        <v>0</v>
      </c>
      <c r="J58" s="20">
        <v>0</v>
      </c>
      <c r="K58" s="24">
        <f t="shared" si="35"/>
        <v>0</v>
      </c>
      <c r="L58" s="21">
        <v>0</v>
      </c>
      <c r="M58" s="24">
        <f t="shared" si="36"/>
        <v>0</v>
      </c>
      <c r="N58" s="24">
        <f t="shared" si="37"/>
        <v>0</v>
      </c>
      <c r="O58" s="41">
        <f t="shared" si="38"/>
        <v>0</v>
      </c>
    </row>
    <row r="59" spans="4:15">
      <c r="D59" s="58"/>
      <c r="E59" s="39" t="s">
        <v>9</v>
      </c>
      <c r="F59" s="40">
        <f>SUM(F47:F58)</f>
        <v>162</v>
      </c>
      <c r="G59" s="40">
        <f t="shared" ref="G59:O59" si="39">SUM(G47:G58)</f>
        <v>100</v>
      </c>
      <c r="H59" s="40">
        <f t="shared" si="39"/>
        <v>3489</v>
      </c>
      <c r="I59" s="40">
        <f t="shared" si="39"/>
        <v>100</v>
      </c>
      <c r="J59" s="40">
        <f t="shared" si="39"/>
        <v>299</v>
      </c>
      <c r="K59" s="40">
        <f t="shared" si="39"/>
        <v>1867.3629039361399</v>
      </c>
      <c r="L59" s="40">
        <f t="shared" si="39"/>
        <v>369</v>
      </c>
      <c r="M59" s="40">
        <f t="shared" si="39"/>
        <v>8.8765936973779205</v>
      </c>
      <c r="N59" s="40">
        <f t="shared" si="39"/>
        <v>4157</v>
      </c>
      <c r="O59" s="40">
        <f t="shared" si="39"/>
        <v>100</v>
      </c>
    </row>
    <row r="60" spans="4:15">
      <c r="D60" s="56">
        <v>2021</v>
      </c>
      <c r="E60" s="35" t="s">
        <v>10</v>
      </c>
      <c r="F60" s="23">
        <v>5</v>
      </c>
      <c r="G60" s="33">
        <f>$F60/F$72*100</f>
        <v>3.2894736842105301</v>
      </c>
      <c r="H60" s="23">
        <v>30</v>
      </c>
      <c r="I60" s="33">
        <f>$H60/H$72*100</f>
        <v>1.0033444816053501</v>
      </c>
      <c r="J60" s="23">
        <v>4</v>
      </c>
      <c r="K60" s="42">
        <f>$J60/N$72*100</f>
        <v>0.64205457463884397</v>
      </c>
      <c r="L60" s="24">
        <v>6</v>
      </c>
      <c r="M60" s="42">
        <f>$L60/N$72*100</f>
        <v>0.96308186195826595</v>
      </c>
      <c r="N60" s="24">
        <f>SUM(J60,L60)</f>
        <v>10</v>
      </c>
      <c r="O60" s="33">
        <f>$N60/N$72*100</f>
        <v>1.6051364365971099</v>
      </c>
    </row>
    <row r="61" spans="4:15">
      <c r="D61" s="57"/>
      <c r="E61" s="36" t="s">
        <v>11</v>
      </c>
      <c r="F61" s="18">
        <v>77</v>
      </c>
      <c r="G61" s="33">
        <f t="shared" ref="G61:G71" si="40">$F61/F$72*100</f>
        <v>50.657894736842103</v>
      </c>
      <c r="H61" s="18">
        <v>1810</v>
      </c>
      <c r="I61" s="33">
        <f t="shared" ref="I61:I71" si="41">$H61/H$72*100</f>
        <v>60.535117056856201</v>
      </c>
      <c r="J61" s="18">
        <v>165</v>
      </c>
      <c r="K61" s="42">
        <f t="shared" ref="K61:K71" si="42">$J61/N$72*100</f>
        <v>26.484751203852301</v>
      </c>
      <c r="L61" s="19">
        <v>201</v>
      </c>
      <c r="M61" s="42">
        <f t="shared" ref="M61:M71" si="43">$L61/N$72*100</f>
        <v>32.263242375601898</v>
      </c>
      <c r="N61" s="24">
        <f t="shared" ref="N61:N71" si="44">SUM(J61,L61)</f>
        <v>366</v>
      </c>
      <c r="O61" s="33">
        <f t="shared" ref="O61:O71" si="45">$N61/N$72*100</f>
        <v>58.747993579454302</v>
      </c>
    </row>
    <row r="62" spans="4:15">
      <c r="D62" s="57"/>
      <c r="E62" s="36" t="s">
        <v>12</v>
      </c>
      <c r="F62" s="18">
        <v>0</v>
      </c>
      <c r="G62" s="33">
        <f t="shared" si="40"/>
        <v>0</v>
      </c>
      <c r="H62" s="18">
        <v>0</v>
      </c>
      <c r="I62" s="33">
        <f t="shared" si="41"/>
        <v>0</v>
      </c>
      <c r="J62" s="18">
        <v>0</v>
      </c>
      <c r="K62" s="42">
        <f t="shared" si="42"/>
        <v>0</v>
      </c>
      <c r="L62" s="19">
        <v>0</v>
      </c>
      <c r="M62" s="42">
        <f t="shared" si="43"/>
        <v>0</v>
      </c>
      <c r="N62" s="24">
        <f t="shared" si="44"/>
        <v>0</v>
      </c>
      <c r="O62" s="33">
        <f t="shared" si="45"/>
        <v>0</v>
      </c>
    </row>
    <row r="63" spans="4:15">
      <c r="D63" s="57"/>
      <c r="E63" s="36" t="s">
        <v>13</v>
      </c>
      <c r="F63" s="18">
        <v>22</v>
      </c>
      <c r="G63" s="33">
        <f t="shared" si="40"/>
        <v>14.473684210526301</v>
      </c>
      <c r="H63" s="18">
        <v>251</v>
      </c>
      <c r="I63" s="33">
        <f t="shared" si="41"/>
        <v>8.3946488294314392</v>
      </c>
      <c r="J63" s="18">
        <v>39</v>
      </c>
      <c r="K63" s="42">
        <f t="shared" si="42"/>
        <v>6.2600321027287302</v>
      </c>
      <c r="L63" s="19">
        <v>48</v>
      </c>
      <c r="M63" s="42">
        <f t="shared" si="43"/>
        <v>7.7046548956661303</v>
      </c>
      <c r="N63" s="24">
        <f t="shared" si="44"/>
        <v>87</v>
      </c>
      <c r="O63" s="33">
        <f t="shared" si="45"/>
        <v>13.9646869983949</v>
      </c>
    </row>
    <row r="64" spans="4:15">
      <c r="D64" s="57"/>
      <c r="E64" s="36" t="s">
        <v>14</v>
      </c>
      <c r="F64" s="18">
        <v>0</v>
      </c>
      <c r="G64" s="33">
        <f t="shared" si="40"/>
        <v>0</v>
      </c>
      <c r="H64" s="18">
        <v>0</v>
      </c>
      <c r="I64" s="33">
        <f t="shared" si="41"/>
        <v>0</v>
      </c>
      <c r="J64" s="18">
        <v>0</v>
      </c>
      <c r="K64" s="42">
        <f t="shared" si="42"/>
        <v>0</v>
      </c>
      <c r="L64" s="19">
        <v>0</v>
      </c>
      <c r="M64" s="42">
        <f t="shared" si="43"/>
        <v>0</v>
      </c>
      <c r="N64" s="24">
        <f t="shared" si="44"/>
        <v>0</v>
      </c>
      <c r="O64" s="33">
        <f t="shared" si="45"/>
        <v>0</v>
      </c>
    </row>
    <row r="65" spans="4:15">
      <c r="D65" s="57"/>
      <c r="E65" s="36" t="s">
        <v>15</v>
      </c>
      <c r="F65" s="18">
        <v>8</v>
      </c>
      <c r="G65" s="33">
        <f t="shared" si="40"/>
        <v>5.2631578947368398</v>
      </c>
      <c r="H65" s="18">
        <v>142</v>
      </c>
      <c r="I65" s="33">
        <f t="shared" si="41"/>
        <v>4.7491638795986599</v>
      </c>
      <c r="J65" s="18">
        <v>15</v>
      </c>
      <c r="K65" s="42">
        <f t="shared" si="42"/>
        <v>2.40770465489567</v>
      </c>
      <c r="L65" s="19">
        <v>16</v>
      </c>
      <c r="M65" s="42">
        <f t="shared" si="43"/>
        <v>2.5682182985553799</v>
      </c>
      <c r="N65" s="24">
        <f t="shared" si="44"/>
        <v>31</v>
      </c>
      <c r="O65" s="33">
        <f t="shared" si="45"/>
        <v>4.9759229534510396</v>
      </c>
    </row>
    <row r="66" spans="4:15">
      <c r="D66" s="57"/>
      <c r="E66" s="36" t="s">
        <v>16</v>
      </c>
      <c r="F66" s="18">
        <v>0</v>
      </c>
      <c r="G66" s="33">
        <f t="shared" si="40"/>
        <v>0</v>
      </c>
      <c r="H66" s="18">
        <v>0</v>
      </c>
      <c r="I66" s="33">
        <f t="shared" si="41"/>
        <v>0</v>
      </c>
      <c r="J66" s="18">
        <v>0</v>
      </c>
      <c r="K66" s="42">
        <f t="shared" si="42"/>
        <v>0</v>
      </c>
      <c r="L66" s="19">
        <v>0</v>
      </c>
      <c r="M66" s="42">
        <f t="shared" si="43"/>
        <v>0</v>
      </c>
      <c r="N66" s="24">
        <f t="shared" si="44"/>
        <v>0</v>
      </c>
      <c r="O66" s="33">
        <f t="shared" si="45"/>
        <v>0</v>
      </c>
    </row>
    <row r="67" spans="4:15">
      <c r="D67" s="57"/>
      <c r="E67" s="36" t="s">
        <v>17</v>
      </c>
      <c r="F67" s="18">
        <v>12</v>
      </c>
      <c r="G67" s="33">
        <f t="shared" si="40"/>
        <v>7.8947368421052602</v>
      </c>
      <c r="H67" s="18">
        <v>413</v>
      </c>
      <c r="I67" s="33">
        <f t="shared" si="41"/>
        <v>13.812709030100301</v>
      </c>
      <c r="J67" s="18">
        <v>24</v>
      </c>
      <c r="K67" s="42">
        <f t="shared" si="42"/>
        <v>3.85232744783307</v>
      </c>
      <c r="L67" s="19">
        <v>29</v>
      </c>
      <c r="M67" s="42">
        <f t="shared" si="43"/>
        <v>4.6548956661316199</v>
      </c>
      <c r="N67" s="24">
        <f t="shared" si="44"/>
        <v>53</v>
      </c>
      <c r="O67" s="33">
        <f t="shared" si="45"/>
        <v>8.5072231139646899</v>
      </c>
    </row>
    <row r="68" spans="4:15">
      <c r="D68" s="57"/>
      <c r="E68" s="36" t="s">
        <v>18</v>
      </c>
      <c r="F68" s="18">
        <v>9</v>
      </c>
      <c r="G68" s="33">
        <f t="shared" si="40"/>
        <v>5.9210526315789496</v>
      </c>
      <c r="H68" s="18">
        <v>177</v>
      </c>
      <c r="I68" s="33">
        <f t="shared" si="41"/>
        <v>5.9197324414715702</v>
      </c>
      <c r="J68" s="18">
        <v>15</v>
      </c>
      <c r="K68" s="42">
        <f t="shared" si="42"/>
        <v>2.40770465489567</v>
      </c>
      <c r="L68" s="19">
        <v>11</v>
      </c>
      <c r="M68" s="42">
        <f t="shared" si="43"/>
        <v>1.76565008025682</v>
      </c>
      <c r="N68" s="24">
        <f t="shared" si="44"/>
        <v>26</v>
      </c>
      <c r="O68" s="33">
        <f t="shared" si="45"/>
        <v>4.1733547351524898</v>
      </c>
    </row>
    <row r="69" spans="4:15">
      <c r="D69" s="57"/>
      <c r="E69" s="36" t="s">
        <v>19</v>
      </c>
      <c r="F69" s="18">
        <v>13</v>
      </c>
      <c r="G69" s="33">
        <f t="shared" si="40"/>
        <v>8.5526315789473699</v>
      </c>
      <c r="H69" s="18">
        <v>97</v>
      </c>
      <c r="I69" s="33">
        <f t="shared" si="41"/>
        <v>3.24414715719064</v>
      </c>
      <c r="J69" s="18">
        <v>14</v>
      </c>
      <c r="K69" s="42">
        <f t="shared" si="42"/>
        <v>2.2471910112359601</v>
      </c>
      <c r="L69" s="19">
        <v>23</v>
      </c>
      <c r="M69" s="42">
        <f t="shared" si="43"/>
        <v>3.6918138041733601</v>
      </c>
      <c r="N69" s="24">
        <f t="shared" si="44"/>
        <v>37</v>
      </c>
      <c r="O69" s="33">
        <f t="shared" si="45"/>
        <v>5.9390048154093096</v>
      </c>
    </row>
    <row r="70" spans="4:15">
      <c r="D70" s="57"/>
      <c r="E70" s="36" t="s">
        <v>20</v>
      </c>
      <c r="F70" s="18">
        <v>6</v>
      </c>
      <c r="G70" s="33">
        <f t="shared" si="40"/>
        <v>3.9473684210526301</v>
      </c>
      <c r="H70" s="18">
        <v>70</v>
      </c>
      <c r="I70" s="33">
        <f t="shared" si="41"/>
        <v>2.3411371237458201</v>
      </c>
      <c r="J70" s="18">
        <v>6</v>
      </c>
      <c r="K70" s="42">
        <f t="shared" si="42"/>
        <v>0.96308186195826595</v>
      </c>
      <c r="L70" s="19">
        <v>7</v>
      </c>
      <c r="M70" s="42">
        <f t="shared" si="43"/>
        <v>1.1235955056179801</v>
      </c>
      <c r="N70" s="24">
        <f t="shared" si="44"/>
        <v>13</v>
      </c>
      <c r="O70" s="33">
        <f t="shared" si="45"/>
        <v>2.08667736757624</v>
      </c>
    </row>
    <row r="71" spans="4:15">
      <c r="D71" s="57"/>
      <c r="E71" s="37" t="s">
        <v>21</v>
      </c>
      <c r="F71" s="20">
        <v>0</v>
      </c>
      <c r="G71" s="33">
        <f t="shared" si="40"/>
        <v>0</v>
      </c>
      <c r="H71" s="20">
        <v>0</v>
      </c>
      <c r="I71" s="33">
        <f t="shared" si="41"/>
        <v>0</v>
      </c>
      <c r="J71" s="20">
        <v>0</v>
      </c>
      <c r="K71" s="42">
        <f t="shared" si="42"/>
        <v>0</v>
      </c>
      <c r="L71" s="21">
        <v>0</v>
      </c>
      <c r="M71" s="42">
        <f t="shared" si="43"/>
        <v>0</v>
      </c>
      <c r="N71" s="24">
        <f t="shared" si="44"/>
        <v>0</v>
      </c>
      <c r="O71" s="33">
        <f t="shared" si="45"/>
        <v>0</v>
      </c>
    </row>
    <row r="72" spans="4:15">
      <c r="D72" s="58"/>
      <c r="E72" s="39" t="s">
        <v>9</v>
      </c>
      <c r="F72" s="40">
        <f>SUM(F60:F71)</f>
        <v>152</v>
      </c>
      <c r="G72" s="44">
        <f t="shared" ref="G72:O72" si="46">SUM(G60:G71)</f>
        <v>100</v>
      </c>
      <c r="H72" s="40">
        <f t="shared" si="46"/>
        <v>2990</v>
      </c>
      <c r="I72" s="44">
        <f t="shared" si="46"/>
        <v>100</v>
      </c>
      <c r="J72" s="40">
        <f t="shared" si="46"/>
        <v>282</v>
      </c>
      <c r="K72" s="40">
        <v>45.26</v>
      </c>
      <c r="L72" s="40">
        <f t="shared" si="46"/>
        <v>341</v>
      </c>
      <c r="M72" s="40">
        <v>54.73</v>
      </c>
      <c r="N72" s="40">
        <f t="shared" si="46"/>
        <v>623</v>
      </c>
      <c r="O72" s="44">
        <f t="shared" si="46"/>
        <v>100</v>
      </c>
    </row>
    <row r="73" spans="4:15">
      <c r="D73" s="56">
        <v>2020</v>
      </c>
      <c r="E73" s="35" t="s">
        <v>10</v>
      </c>
      <c r="F73" s="23">
        <v>4</v>
      </c>
      <c r="G73" s="33">
        <f>$F73/F$85*100</f>
        <v>3.7735849056603801</v>
      </c>
      <c r="H73" s="23">
        <v>5</v>
      </c>
      <c r="I73" s="33">
        <f>$H73/H$85*100</f>
        <v>0.26553372278279302</v>
      </c>
      <c r="J73" s="23">
        <v>1</v>
      </c>
      <c r="K73" s="42">
        <f>$J73/N$85*100</f>
        <v>0.29585798816567999</v>
      </c>
      <c r="L73" s="24">
        <v>3</v>
      </c>
      <c r="M73" s="42">
        <f>$L73/N$85*100</f>
        <v>0.88757396449704096</v>
      </c>
      <c r="N73" s="24">
        <f>SUM(J73,L73)</f>
        <v>4</v>
      </c>
      <c r="O73" s="33">
        <f>$N73/N$85*100</f>
        <v>1.1834319526627199</v>
      </c>
    </row>
    <row r="74" spans="4:15">
      <c r="D74" s="57"/>
      <c r="E74" s="36" t="s">
        <v>11</v>
      </c>
      <c r="F74" s="18">
        <v>47</v>
      </c>
      <c r="G74" s="33">
        <f t="shared" ref="G74:G84" si="47">$F74/F$85*100</f>
        <v>44.339622641509401</v>
      </c>
      <c r="H74" s="18">
        <v>1027</v>
      </c>
      <c r="I74" s="33">
        <f t="shared" ref="I74:I84" si="48">$H74/H$85*100</f>
        <v>54.540626659585797</v>
      </c>
      <c r="J74" s="18">
        <v>114</v>
      </c>
      <c r="K74" s="42">
        <f t="shared" ref="K74:K84" si="49">$J74/N$85*100</f>
        <v>33.727810650887598</v>
      </c>
      <c r="L74" s="19">
        <v>86</v>
      </c>
      <c r="M74" s="42">
        <f t="shared" ref="M74:M84" si="50">$L74/N$85*100</f>
        <v>25.443786982248501</v>
      </c>
      <c r="N74" s="24">
        <f t="shared" ref="N74:N84" si="51">SUM(J74,L74)</f>
        <v>200</v>
      </c>
      <c r="O74" s="33">
        <f t="shared" ref="O74:O84" si="52">$N74/N$85*100</f>
        <v>59.171597633136102</v>
      </c>
    </row>
    <row r="75" spans="4:15">
      <c r="D75" s="57"/>
      <c r="E75" s="36" t="s">
        <v>12</v>
      </c>
      <c r="F75" s="18">
        <v>0</v>
      </c>
      <c r="G75" s="33">
        <f t="shared" si="47"/>
        <v>0</v>
      </c>
      <c r="H75" s="18">
        <v>0</v>
      </c>
      <c r="I75" s="33">
        <f t="shared" si="48"/>
        <v>0</v>
      </c>
      <c r="J75" s="18">
        <v>0</v>
      </c>
      <c r="K75" s="42">
        <f t="shared" si="49"/>
        <v>0</v>
      </c>
      <c r="L75" s="19">
        <v>0</v>
      </c>
      <c r="M75" s="42">
        <f t="shared" si="50"/>
        <v>0</v>
      </c>
      <c r="N75" s="24">
        <f t="shared" si="51"/>
        <v>0</v>
      </c>
      <c r="O75" s="33">
        <f t="shared" si="52"/>
        <v>0</v>
      </c>
    </row>
    <row r="76" spans="4:15">
      <c r="D76" s="57"/>
      <c r="E76" s="36" t="s">
        <v>13</v>
      </c>
      <c r="F76" s="18">
        <v>19</v>
      </c>
      <c r="G76" s="33">
        <f t="shared" si="47"/>
        <v>17.924528301886799</v>
      </c>
      <c r="H76" s="18">
        <v>209</v>
      </c>
      <c r="I76" s="33">
        <f t="shared" si="48"/>
        <v>11.0993096123208</v>
      </c>
      <c r="J76" s="18">
        <v>25</v>
      </c>
      <c r="K76" s="42">
        <f t="shared" si="49"/>
        <v>7.3964497041420101</v>
      </c>
      <c r="L76" s="19">
        <v>31</v>
      </c>
      <c r="M76" s="42">
        <f t="shared" si="50"/>
        <v>9.1715976331360896</v>
      </c>
      <c r="N76" s="24">
        <f t="shared" si="51"/>
        <v>56</v>
      </c>
      <c r="O76" s="33">
        <f t="shared" si="52"/>
        <v>16.568047337278099</v>
      </c>
    </row>
    <row r="77" spans="4:15">
      <c r="D77" s="57"/>
      <c r="E77" s="36" t="s">
        <v>14</v>
      </c>
      <c r="F77" s="18">
        <v>4</v>
      </c>
      <c r="G77" s="33">
        <f t="shared" si="47"/>
        <v>3.7735849056603801</v>
      </c>
      <c r="H77" s="18">
        <v>62</v>
      </c>
      <c r="I77" s="33">
        <f t="shared" si="48"/>
        <v>3.2926181625066402</v>
      </c>
      <c r="J77" s="18">
        <v>8</v>
      </c>
      <c r="K77" s="42">
        <f t="shared" si="49"/>
        <v>2.3668639053254399</v>
      </c>
      <c r="L77" s="19">
        <v>10</v>
      </c>
      <c r="M77" s="42">
        <f t="shared" si="50"/>
        <v>2.9585798816567999</v>
      </c>
      <c r="N77" s="24">
        <f t="shared" si="51"/>
        <v>18</v>
      </c>
      <c r="O77" s="33">
        <f t="shared" si="52"/>
        <v>5.32544378698225</v>
      </c>
    </row>
    <row r="78" spans="4:15">
      <c r="D78" s="57"/>
      <c r="E78" s="36" t="s">
        <v>15</v>
      </c>
      <c r="F78" s="18">
        <v>0</v>
      </c>
      <c r="G78" s="33">
        <f t="shared" si="47"/>
        <v>0</v>
      </c>
      <c r="H78" s="18">
        <v>0</v>
      </c>
      <c r="I78" s="33">
        <f t="shared" si="48"/>
        <v>0</v>
      </c>
      <c r="J78" s="18">
        <v>0</v>
      </c>
      <c r="K78" s="42">
        <f t="shared" si="49"/>
        <v>0</v>
      </c>
      <c r="L78" s="19">
        <v>0</v>
      </c>
      <c r="M78" s="42">
        <f t="shared" si="50"/>
        <v>0</v>
      </c>
      <c r="N78" s="24">
        <f t="shared" si="51"/>
        <v>0</v>
      </c>
      <c r="O78" s="33">
        <f t="shared" si="52"/>
        <v>0</v>
      </c>
    </row>
    <row r="79" spans="4:15">
      <c r="D79" s="57"/>
      <c r="E79" s="36" t="s">
        <v>16</v>
      </c>
      <c r="F79" s="18">
        <v>0</v>
      </c>
      <c r="G79" s="33">
        <f t="shared" si="47"/>
        <v>0</v>
      </c>
      <c r="H79" s="18">
        <v>0</v>
      </c>
      <c r="I79" s="33">
        <f t="shared" si="48"/>
        <v>0</v>
      </c>
      <c r="J79" s="18">
        <v>0</v>
      </c>
      <c r="K79" s="42">
        <f t="shared" si="49"/>
        <v>0</v>
      </c>
      <c r="L79" s="19">
        <v>0</v>
      </c>
      <c r="M79" s="42">
        <f t="shared" si="50"/>
        <v>0</v>
      </c>
      <c r="N79" s="24">
        <f t="shared" si="51"/>
        <v>0</v>
      </c>
      <c r="O79" s="33">
        <f t="shared" si="52"/>
        <v>0</v>
      </c>
    </row>
    <row r="80" spans="4:15">
      <c r="D80" s="57"/>
      <c r="E80" s="36" t="s">
        <v>17</v>
      </c>
      <c r="F80" s="18">
        <v>12</v>
      </c>
      <c r="G80" s="33">
        <f t="shared" si="47"/>
        <v>11.320754716981099</v>
      </c>
      <c r="H80" s="18">
        <v>404</v>
      </c>
      <c r="I80" s="33">
        <f t="shared" si="48"/>
        <v>21.455124800849699</v>
      </c>
      <c r="J80" s="18">
        <v>18</v>
      </c>
      <c r="K80" s="42">
        <f t="shared" si="49"/>
        <v>5.32544378698225</v>
      </c>
      <c r="L80" s="19">
        <v>15</v>
      </c>
      <c r="M80" s="42">
        <f t="shared" si="50"/>
        <v>4.4378698224852098</v>
      </c>
      <c r="N80" s="24">
        <f t="shared" si="51"/>
        <v>33</v>
      </c>
      <c r="O80" s="33">
        <f t="shared" si="52"/>
        <v>9.7633136094674597</v>
      </c>
    </row>
    <row r="81" spans="4:15">
      <c r="D81" s="57"/>
      <c r="E81" s="36" t="s">
        <v>18</v>
      </c>
      <c r="F81" s="18">
        <v>8</v>
      </c>
      <c r="G81" s="33">
        <f t="shared" si="47"/>
        <v>7.5471698113207504</v>
      </c>
      <c r="H81" s="18">
        <v>86</v>
      </c>
      <c r="I81" s="33">
        <f t="shared" si="48"/>
        <v>4.5671800318640496</v>
      </c>
      <c r="J81" s="18">
        <v>7</v>
      </c>
      <c r="K81" s="42">
        <f t="shared" si="49"/>
        <v>2.0710059171597601</v>
      </c>
      <c r="L81" s="19">
        <v>4</v>
      </c>
      <c r="M81" s="42">
        <f t="shared" si="50"/>
        <v>1.1834319526627199</v>
      </c>
      <c r="N81" s="24">
        <f t="shared" si="51"/>
        <v>11</v>
      </c>
      <c r="O81" s="33">
        <f t="shared" si="52"/>
        <v>3.2544378698224898</v>
      </c>
    </row>
    <row r="82" spans="4:15">
      <c r="D82" s="57"/>
      <c r="E82" s="36" t="s">
        <v>19</v>
      </c>
      <c r="F82" s="18">
        <v>9</v>
      </c>
      <c r="G82" s="33">
        <f t="shared" si="47"/>
        <v>8.4905660377358494</v>
      </c>
      <c r="H82" s="18">
        <v>43</v>
      </c>
      <c r="I82" s="33">
        <f t="shared" si="48"/>
        <v>2.2835900159320199</v>
      </c>
      <c r="J82" s="18">
        <v>3</v>
      </c>
      <c r="K82" s="42">
        <f t="shared" si="49"/>
        <v>0.88757396449704096</v>
      </c>
      <c r="L82" s="19">
        <v>11</v>
      </c>
      <c r="M82" s="42">
        <f t="shared" si="50"/>
        <v>3.2544378698224898</v>
      </c>
      <c r="N82" s="24">
        <f t="shared" si="51"/>
        <v>14</v>
      </c>
      <c r="O82" s="33">
        <f t="shared" si="52"/>
        <v>4.14201183431953</v>
      </c>
    </row>
    <row r="83" spans="4:15">
      <c r="D83" s="57"/>
      <c r="E83" s="36" t="s">
        <v>20</v>
      </c>
      <c r="F83" s="18">
        <v>3</v>
      </c>
      <c r="G83" s="33">
        <f t="shared" si="47"/>
        <v>2.8301886792452802</v>
      </c>
      <c r="H83" s="18">
        <v>47</v>
      </c>
      <c r="I83" s="33">
        <f t="shared" si="48"/>
        <v>2.4960169941582602</v>
      </c>
      <c r="J83" s="18">
        <v>0</v>
      </c>
      <c r="K83" s="42">
        <f t="shared" si="49"/>
        <v>0</v>
      </c>
      <c r="L83" s="19">
        <v>2</v>
      </c>
      <c r="M83" s="42">
        <f t="shared" si="50"/>
        <v>0.59171597633136097</v>
      </c>
      <c r="N83" s="24">
        <f t="shared" si="51"/>
        <v>2</v>
      </c>
      <c r="O83" s="33">
        <f t="shared" si="52"/>
        <v>0.59171597633136097</v>
      </c>
    </row>
    <row r="84" spans="4:15">
      <c r="D84" s="57"/>
      <c r="E84" s="37" t="s">
        <v>21</v>
      </c>
      <c r="F84" s="20">
        <v>0</v>
      </c>
      <c r="G84" s="33">
        <f t="shared" si="47"/>
        <v>0</v>
      </c>
      <c r="H84" s="20">
        <v>0</v>
      </c>
      <c r="I84" s="33">
        <f t="shared" si="48"/>
        <v>0</v>
      </c>
      <c r="J84" s="20">
        <v>0</v>
      </c>
      <c r="K84" s="42">
        <f t="shared" si="49"/>
        <v>0</v>
      </c>
      <c r="L84" s="21">
        <v>0</v>
      </c>
      <c r="M84" s="42">
        <f t="shared" si="50"/>
        <v>0</v>
      </c>
      <c r="N84" s="24">
        <f t="shared" si="51"/>
        <v>0</v>
      </c>
      <c r="O84" s="33">
        <f t="shared" si="52"/>
        <v>0</v>
      </c>
    </row>
    <row r="85" spans="4:15">
      <c r="D85" s="58"/>
      <c r="E85" s="39" t="s">
        <v>9</v>
      </c>
      <c r="F85" s="40">
        <f>SUM(F73:F84)</f>
        <v>106</v>
      </c>
      <c r="G85" s="40">
        <f t="shared" ref="G85:O85" si="53">SUM(G73:G84)</f>
        <v>100</v>
      </c>
      <c r="H85" s="40">
        <f t="shared" si="53"/>
        <v>1883</v>
      </c>
      <c r="I85" s="40">
        <f t="shared" si="53"/>
        <v>100</v>
      </c>
      <c r="J85" s="40">
        <f t="shared" si="53"/>
        <v>176</v>
      </c>
      <c r="K85" s="40">
        <v>52.07</v>
      </c>
      <c r="L85" s="40">
        <f t="shared" si="53"/>
        <v>162</v>
      </c>
      <c r="M85" s="40">
        <v>47.92</v>
      </c>
      <c r="N85" s="40">
        <f t="shared" si="53"/>
        <v>338</v>
      </c>
      <c r="O85" s="40">
        <f t="shared" si="53"/>
        <v>100</v>
      </c>
    </row>
    <row r="86" spans="4:15" ht="15.75">
      <c r="D86" s="55" t="s">
        <v>1</v>
      </c>
      <c r="E86" s="55" t="s">
        <v>2</v>
      </c>
      <c r="F86" s="55" t="s">
        <v>3</v>
      </c>
      <c r="G86" s="55" t="s">
        <v>4</v>
      </c>
      <c r="H86" s="55" t="s">
        <v>5</v>
      </c>
      <c r="I86" s="55"/>
      <c r="J86" s="55" t="s">
        <v>6</v>
      </c>
      <c r="K86" s="55"/>
      <c r="L86" s="55"/>
      <c r="M86" s="55"/>
      <c r="N86" s="55"/>
      <c r="O86" s="55"/>
    </row>
    <row r="87" spans="4:15" ht="15.75">
      <c r="D87" s="55"/>
      <c r="E87" s="55"/>
      <c r="F87" s="55"/>
      <c r="G87" s="55"/>
      <c r="H87" s="55" t="s">
        <v>3</v>
      </c>
      <c r="I87" s="55" t="s">
        <v>4</v>
      </c>
      <c r="J87" s="55" t="s">
        <v>7</v>
      </c>
      <c r="K87" s="55"/>
      <c r="L87" s="55" t="s">
        <v>8</v>
      </c>
      <c r="M87" s="55"/>
      <c r="N87" s="55" t="s">
        <v>9</v>
      </c>
      <c r="O87" s="55"/>
    </row>
    <row r="88" spans="4:15" ht="15.75">
      <c r="D88" s="55"/>
      <c r="E88" s="55"/>
      <c r="F88" s="55"/>
      <c r="G88" s="55"/>
      <c r="H88" s="55"/>
      <c r="I88" s="55"/>
      <c r="J88" s="34" t="s">
        <v>3</v>
      </c>
      <c r="K88" s="34" t="s">
        <v>4</v>
      </c>
      <c r="L88" s="34" t="s">
        <v>3</v>
      </c>
      <c r="M88" s="34" t="s">
        <v>4</v>
      </c>
      <c r="N88" s="34" t="s">
        <v>3</v>
      </c>
      <c r="O88" s="34" t="s">
        <v>4</v>
      </c>
    </row>
  </sheetData>
  <mergeCells count="39">
    <mergeCell ref="F5:F7"/>
    <mergeCell ref="F86:F88"/>
    <mergeCell ref="G5:G7"/>
    <mergeCell ref="G86:G88"/>
    <mergeCell ref="H6:H7"/>
    <mergeCell ref="H87:H88"/>
    <mergeCell ref="D60:D72"/>
    <mergeCell ref="D73:D85"/>
    <mergeCell ref="D86:D88"/>
    <mergeCell ref="E5:E7"/>
    <mergeCell ref="E86:E88"/>
    <mergeCell ref="D5:D7"/>
    <mergeCell ref="D8:D20"/>
    <mergeCell ref="D21:D33"/>
    <mergeCell ref="D34:D46"/>
    <mergeCell ref="D47:D59"/>
    <mergeCell ref="Z6:AA6"/>
    <mergeCell ref="H86:I86"/>
    <mergeCell ref="J86:O86"/>
    <mergeCell ref="J87:K87"/>
    <mergeCell ref="L87:M87"/>
    <mergeCell ref="N87:O87"/>
    <mergeCell ref="I6:I7"/>
    <mergeCell ref="I87:I88"/>
    <mergeCell ref="Q5:Q7"/>
    <mergeCell ref="R5:R7"/>
    <mergeCell ref="S5:S7"/>
    <mergeCell ref="T6:T7"/>
    <mergeCell ref="U6:U7"/>
    <mergeCell ref="J6:K6"/>
    <mergeCell ref="L6:M6"/>
    <mergeCell ref="N6:O6"/>
    <mergeCell ref="V6:W6"/>
    <mergeCell ref="X6:Y6"/>
    <mergeCell ref="R3:X3"/>
    <mergeCell ref="H5:I5"/>
    <mergeCell ref="J5:O5"/>
    <mergeCell ref="T5:U5"/>
    <mergeCell ref="V5:AA5"/>
  </mergeCells>
  <pageMargins left="0.75" right="0.75" top="1" bottom="1" header="0.5" footer="0.5"/>
  <pageSetup paperSize="9" orientation="portrait"/>
  <drawing r:id="rId1"/>
  <legacyDrawing r:id="rId2"/>
  <oleObjects>
    <mc:AlternateContent xmlns:mc="http://schemas.openxmlformats.org/markup-compatibility/2006">
      <mc:Choice Requires="x14">
        <oleObject progId="Equation.KSEE3" shapeId="3075" r:id="rId3">
          <objectPr defaultSize="0" altText="" r:id="rId4">
            <anchor moveWithCells="1">
              <from>
                <xdr:col>16</xdr:col>
                <xdr:colOff>0</xdr:colOff>
                <xdr:row>24</xdr:row>
                <xdr:rowOff>9525</xdr:rowOff>
              </from>
              <to>
                <xdr:col>17</xdr:col>
                <xdr:colOff>19050</xdr:colOff>
                <xdr:row>25</xdr:row>
                <xdr:rowOff>47625</xdr:rowOff>
              </to>
            </anchor>
          </objectPr>
        </oleObject>
      </mc:Choice>
      <mc:Fallback>
        <oleObject progId="Equation.KSEE3" shapeId="307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65"/>
  <sheetViews>
    <sheetView topLeftCell="A31" workbookViewId="0">
      <selection activeCell="O37" sqref="O37"/>
    </sheetView>
  </sheetViews>
  <sheetFormatPr baseColWidth="10" defaultColWidth="9.140625" defaultRowHeight="15"/>
  <cols>
    <col min="2" max="2" width="29" customWidth="1"/>
    <col min="4" max="4" width="22.85546875" customWidth="1"/>
    <col min="12" max="12" width="8.85546875" customWidth="1"/>
  </cols>
  <sheetData>
    <row r="4" spans="2:12">
      <c r="B4" s="87" t="s">
        <v>27</v>
      </c>
      <c r="C4" s="88"/>
      <c r="D4" s="89"/>
      <c r="E4" s="59" t="s">
        <v>28</v>
      </c>
      <c r="F4" s="60"/>
      <c r="G4" s="60"/>
      <c r="H4" s="60"/>
      <c r="I4" s="60"/>
      <c r="J4" s="60"/>
      <c r="K4" s="60" t="s">
        <v>9</v>
      </c>
      <c r="L4" s="60"/>
    </row>
    <row r="5" spans="2:12">
      <c r="B5" s="90"/>
      <c r="C5" s="91"/>
      <c r="D5" s="92"/>
      <c r="E5" s="12">
        <v>2020</v>
      </c>
      <c r="F5" s="13">
        <v>2021</v>
      </c>
      <c r="G5" s="13">
        <v>2022</v>
      </c>
      <c r="H5" s="13">
        <v>2023</v>
      </c>
      <c r="I5" s="13">
        <v>2024</v>
      </c>
      <c r="J5" s="13">
        <v>2025</v>
      </c>
      <c r="K5" s="13" t="s">
        <v>3</v>
      </c>
      <c r="L5" s="13" t="s">
        <v>4</v>
      </c>
    </row>
    <row r="6" spans="2:12">
      <c r="B6" s="83" t="s">
        <v>29</v>
      </c>
      <c r="C6" s="61" t="s">
        <v>30</v>
      </c>
      <c r="D6" s="62"/>
      <c r="E6" s="14">
        <v>4</v>
      </c>
      <c r="F6" s="15">
        <v>4</v>
      </c>
      <c r="G6" s="15">
        <v>4</v>
      </c>
      <c r="H6" s="15">
        <v>6</v>
      </c>
      <c r="I6" s="15">
        <v>6</v>
      </c>
      <c r="J6" s="25">
        <v>1</v>
      </c>
      <c r="K6" s="26">
        <f t="shared" ref="K6:K11" si="0">SUM(E6:J6)</f>
        <v>25</v>
      </c>
      <c r="L6" s="27">
        <f t="shared" ref="L6:L11" si="1">$K6/K$58*100</f>
        <v>2.8735632183908</v>
      </c>
    </row>
    <row r="7" spans="2:12">
      <c r="B7" s="84"/>
      <c r="C7" s="63" t="s">
        <v>31</v>
      </c>
      <c r="D7" s="64"/>
      <c r="E7" s="16">
        <v>0</v>
      </c>
      <c r="F7" s="17">
        <v>1</v>
      </c>
      <c r="G7" s="17">
        <v>2</v>
      </c>
      <c r="H7" s="17">
        <v>5</v>
      </c>
      <c r="I7" s="17">
        <v>4</v>
      </c>
      <c r="J7" s="28">
        <v>1</v>
      </c>
      <c r="K7" s="26">
        <f t="shared" si="0"/>
        <v>13</v>
      </c>
      <c r="L7" s="27">
        <f t="shared" si="1"/>
        <v>1.4942528735632199</v>
      </c>
    </row>
    <row r="8" spans="2:12">
      <c r="B8" s="84"/>
      <c r="C8" s="63" t="s">
        <v>32</v>
      </c>
      <c r="D8" s="64"/>
      <c r="E8" s="16">
        <v>5</v>
      </c>
      <c r="F8" s="17">
        <v>3</v>
      </c>
      <c r="G8" s="17">
        <v>2</v>
      </c>
      <c r="H8" s="17">
        <v>3</v>
      </c>
      <c r="I8" s="17">
        <v>2</v>
      </c>
      <c r="J8" s="28">
        <v>0</v>
      </c>
      <c r="K8" s="26">
        <f t="shared" si="0"/>
        <v>15</v>
      </c>
      <c r="L8" s="27">
        <f t="shared" si="1"/>
        <v>1.72413793103448</v>
      </c>
    </row>
    <row r="9" spans="2:12">
      <c r="B9" s="84"/>
      <c r="C9" s="63" t="s">
        <v>33</v>
      </c>
      <c r="D9" s="64"/>
      <c r="E9" s="16">
        <v>0</v>
      </c>
      <c r="F9" s="17">
        <v>0</v>
      </c>
      <c r="G9" s="17">
        <v>2</v>
      </c>
      <c r="H9" s="17">
        <v>0</v>
      </c>
      <c r="I9" s="17">
        <v>2</v>
      </c>
      <c r="J9" s="28">
        <v>0</v>
      </c>
      <c r="K9" s="26">
        <f t="shared" si="0"/>
        <v>4</v>
      </c>
      <c r="L9" s="27">
        <f t="shared" si="1"/>
        <v>0.45977011494252901</v>
      </c>
    </row>
    <row r="10" spans="2:12">
      <c r="B10" s="84"/>
      <c r="C10" s="63" t="s">
        <v>34</v>
      </c>
      <c r="D10" s="64"/>
      <c r="E10" s="16">
        <v>0</v>
      </c>
      <c r="F10" s="17">
        <v>2</v>
      </c>
      <c r="G10" s="17">
        <v>1</v>
      </c>
      <c r="H10" s="17">
        <v>6</v>
      </c>
      <c r="I10" s="17">
        <v>3</v>
      </c>
      <c r="J10" s="28">
        <v>1</v>
      </c>
      <c r="K10" s="26">
        <f t="shared" si="0"/>
        <v>13</v>
      </c>
      <c r="L10" s="27">
        <f t="shared" si="1"/>
        <v>1.4942528735632199</v>
      </c>
    </row>
    <row r="11" spans="2:12">
      <c r="B11" s="84"/>
      <c r="C11" s="65" t="s">
        <v>35</v>
      </c>
      <c r="D11" s="66"/>
      <c r="E11" s="16">
        <v>0</v>
      </c>
      <c r="F11" s="17">
        <v>0</v>
      </c>
      <c r="G11" s="17">
        <v>0</v>
      </c>
      <c r="H11" s="17">
        <v>0</v>
      </c>
      <c r="I11" s="17">
        <v>1</v>
      </c>
      <c r="J11" s="28">
        <v>0</v>
      </c>
      <c r="K11" s="26">
        <f t="shared" si="0"/>
        <v>1</v>
      </c>
      <c r="L11" s="27">
        <f t="shared" si="1"/>
        <v>0.114942528735632</v>
      </c>
    </row>
    <row r="12" spans="2:12">
      <c r="B12" s="84"/>
      <c r="C12" s="63" t="s">
        <v>36</v>
      </c>
      <c r="D12" s="64"/>
      <c r="E12" s="16">
        <v>0</v>
      </c>
      <c r="F12" s="17">
        <v>0</v>
      </c>
      <c r="G12" s="17">
        <v>4</v>
      </c>
      <c r="H12" s="17">
        <v>5</v>
      </c>
      <c r="I12" s="17">
        <v>1</v>
      </c>
      <c r="J12" s="28">
        <v>2</v>
      </c>
      <c r="K12" s="26">
        <f t="shared" ref="K12:K57" si="2">SUM(E12:J12)</f>
        <v>12</v>
      </c>
      <c r="L12" s="27">
        <f t="shared" ref="L12:L57" si="3">$K12/K$58*100</f>
        <v>1.3793103448275901</v>
      </c>
    </row>
    <row r="13" spans="2:12">
      <c r="B13" s="84" t="s">
        <v>37</v>
      </c>
      <c r="C13" s="67" t="s">
        <v>38</v>
      </c>
      <c r="D13" s="68"/>
      <c r="E13" s="16">
        <v>8</v>
      </c>
      <c r="F13" s="17">
        <v>7</v>
      </c>
      <c r="G13" s="17">
        <v>4</v>
      </c>
      <c r="H13" s="17">
        <v>6</v>
      </c>
      <c r="I13" s="17">
        <v>13</v>
      </c>
      <c r="J13" s="28">
        <v>5</v>
      </c>
      <c r="K13" s="26">
        <f t="shared" si="2"/>
        <v>43</v>
      </c>
      <c r="L13" s="27">
        <f t="shared" si="3"/>
        <v>4.9425287356321803</v>
      </c>
    </row>
    <row r="14" spans="2:12">
      <c r="B14" s="84"/>
      <c r="C14" s="65" t="s">
        <v>39</v>
      </c>
      <c r="D14" s="66"/>
      <c r="E14" s="16">
        <v>0</v>
      </c>
      <c r="F14" s="17">
        <v>2</v>
      </c>
      <c r="G14" s="17">
        <v>1</v>
      </c>
      <c r="H14" s="17">
        <v>5</v>
      </c>
      <c r="I14" s="17">
        <v>3</v>
      </c>
      <c r="J14" s="28">
        <v>1</v>
      </c>
      <c r="K14" s="26">
        <f t="shared" si="2"/>
        <v>12</v>
      </c>
      <c r="L14" s="27">
        <f t="shared" si="3"/>
        <v>1.3793103448275901</v>
      </c>
    </row>
    <row r="15" spans="2:12">
      <c r="B15" s="84"/>
      <c r="C15" s="61" t="s">
        <v>40</v>
      </c>
      <c r="D15" s="62"/>
      <c r="E15" s="16">
        <v>3</v>
      </c>
      <c r="F15" s="17">
        <v>9</v>
      </c>
      <c r="G15" s="17">
        <v>4</v>
      </c>
      <c r="H15" s="17">
        <v>3</v>
      </c>
      <c r="I15" s="17">
        <v>5</v>
      </c>
      <c r="J15" s="28">
        <v>0</v>
      </c>
      <c r="K15" s="26">
        <f t="shared" si="2"/>
        <v>24</v>
      </c>
      <c r="L15" s="27">
        <f t="shared" si="3"/>
        <v>2.7586206896551699</v>
      </c>
    </row>
    <row r="16" spans="2:12">
      <c r="B16" s="84"/>
      <c r="C16" s="69" t="s">
        <v>41</v>
      </c>
      <c r="D16" s="70"/>
      <c r="E16" s="16">
        <v>1</v>
      </c>
      <c r="F16" s="17">
        <v>1</v>
      </c>
      <c r="G16" s="17">
        <v>2</v>
      </c>
      <c r="H16" s="17">
        <v>7</v>
      </c>
      <c r="I16" s="17">
        <v>5</v>
      </c>
      <c r="J16" s="28">
        <v>0</v>
      </c>
      <c r="K16" s="26">
        <f t="shared" si="2"/>
        <v>16</v>
      </c>
      <c r="L16" s="27">
        <f t="shared" si="3"/>
        <v>1.83908045977011</v>
      </c>
    </row>
    <row r="17" spans="2:12">
      <c r="B17" s="84"/>
      <c r="C17" s="63" t="s">
        <v>42</v>
      </c>
      <c r="D17" s="64"/>
      <c r="E17" s="16">
        <v>1</v>
      </c>
      <c r="F17" s="17">
        <v>0</v>
      </c>
      <c r="G17" s="17">
        <v>1</v>
      </c>
      <c r="H17" s="17">
        <v>2</v>
      </c>
      <c r="I17" s="17">
        <v>3</v>
      </c>
      <c r="J17" s="28">
        <v>1</v>
      </c>
      <c r="K17" s="26">
        <f t="shared" si="2"/>
        <v>8</v>
      </c>
      <c r="L17" s="27">
        <f t="shared" si="3"/>
        <v>0.91954022988505701</v>
      </c>
    </row>
    <row r="18" spans="2:12">
      <c r="B18" s="84"/>
      <c r="C18" s="65" t="s">
        <v>43</v>
      </c>
      <c r="D18" s="66"/>
      <c r="E18" s="16">
        <v>3</v>
      </c>
      <c r="F18" s="17">
        <v>5</v>
      </c>
      <c r="G18" s="17">
        <v>11</v>
      </c>
      <c r="H18" s="17">
        <v>2</v>
      </c>
      <c r="I18" s="17">
        <v>5</v>
      </c>
      <c r="J18" s="28">
        <v>1</v>
      </c>
      <c r="K18" s="26">
        <f t="shared" si="2"/>
        <v>27</v>
      </c>
      <c r="L18" s="27">
        <f t="shared" si="3"/>
        <v>3.1034482758620698</v>
      </c>
    </row>
    <row r="19" spans="2:12">
      <c r="B19" s="84"/>
      <c r="C19" s="65" t="s">
        <v>44</v>
      </c>
      <c r="D19" s="66"/>
      <c r="E19" s="16">
        <v>7</v>
      </c>
      <c r="F19" s="17">
        <v>2</v>
      </c>
      <c r="G19" s="17">
        <v>4</v>
      </c>
      <c r="H19" s="17">
        <v>2</v>
      </c>
      <c r="I19" s="17">
        <v>2</v>
      </c>
      <c r="J19" s="28">
        <v>1</v>
      </c>
      <c r="K19" s="26">
        <f t="shared" si="2"/>
        <v>18</v>
      </c>
      <c r="L19" s="27">
        <f t="shared" si="3"/>
        <v>2.0689655172413799</v>
      </c>
    </row>
    <row r="20" spans="2:12">
      <c r="B20" s="84"/>
      <c r="C20" s="65" t="s">
        <v>45</v>
      </c>
      <c r="D20" s="66"/>
      <c r="E20" s="16">
        <v>2</v>
      </c>
      <c r="F20" s="17">
        <v>4</v>
      </c>
      <c r="G20" s="17">
        <v>3</v>
      </c>
      <c r="H20" s="17">
        <v>2</v>
      </c>
      <c r="I20" s="17">
        <v>1</v>
      </c>
      <c r="J20" s="28">
        <v>3</v>
      </c>
      <c r="K20" s="26">
        <f t="shared" si="2"/>
        <v>15</v>
      </c>
      <c r="L20" s="27">
        <f t="shared" si="3"/>
        <v>1.72413793103448</v>
      </c>
    </row>
    <row r="21" spans="2:12">
      <c r="B21" s="84"/>
      <c r="C21" s="65" t="s">
        <v>46</v>
      </c>
      <c r="D21" s="66"/>
      <c r="E21" s="16">
        <v>1</v>
      </c>
      <c r="F21" s="17">
        <v>0</v>
      </c>
      <c r="G21" s="17">
        <v>2</v>
      </c>
      <c r="H21" s="17">
        <v>3</v>
      </c>
      <c r="I21" s="17">
        <v>1</v>
      </c>
      <c r="J21" s="28">
        <v>0</v>
      </c>
      <c r="K21" s="26">
        <f t="shared" si="2"/>
        <v>7</v>
      </c>
      <c r="L21" s="27">
        <f t="shared" si="3"/>
        <v>0.80459770114942497</v>
      </c>
    </row>
    <row r="22" spans="2:12">
      <c r="B22" s="84"/>
      <c r="C22" s="63" t="s">
        <v>47</v>
      </c>
      <c r="D22" s="64"/>
      <c r="E22" s="16">
        <v>3</v>
      </c>
      <c r="F22" s="17">
        <v>5</v>
      </c>
      <c r="G22" s="17">
        <v>3</v>
      </c>
      <c r="H22" s="17">
        <v>2</v>
      </c>
      <c r="I22" s="17">
        <v>3</v>
      </c>
      <c r="J22" s="28">
        <v>1</v>
      </c>
      <c r="K22" s="26">
        <f t="shared" si="2"/>
        <v>17</v>
      </c>
      <c r="L22" s="27">
        <f t="shared" si="3"/>
        <v>1.9540229885057501</v>
      </c>
    </row>
    <row r="23" spans="2:12">
      <c r="B23" s="84"/>
      <c r="C23" s="63" t="s">
        <v>48</v>
      </c>
      <c r="D23" s="64"/>
      <c r="E23" s="16">
        <v>1</v>
      </c>
      <c r="F23" s="17">
        <v>2</v>
      </c>
      <c r="G23" s="17">
        <v>1</v>
      </c>
      <c r="H23" s="17">
        <v>1</v>
      </c>
      <c r="I23" s="17">
        <v>2</v>
      </c>
      <c r="J23" s="28">
        <v>4</v>
      </c>
      <c r="K23" s="26">
        <f t="shared" si="2"/>
        <v>11</v>
      </c>
      <c r="L23" s="27">
        <f t="shared" si="3"/>
        <v>1.26436781609195</v>
      </c>
    </row>
    <row r="24" spans="2:12">
      <c r="B24" s="84"/>
      <c r="C24" s="63" t="s">
        <v>49</v>
      </c>
      <c r="D24" s="64"/>
      <c r="E24" s="16">
        <v>6</v>
      </c>
      <c r="F24" s="17">
        <v>7</v>
      </c>
      <c r="G24" s="17">
        <v>4</v>
      </c>
      <c r="H24" s="17">
        <v>4</v>
      </c>
      <c r="I24" s="17">
        <v>1</v>
      </c>
      <c r="J24" s="28">
        <v>1</v>
      </c>
      <c r="K24" s="26">
        <f t="shared" si="2"/>
        <v>23</v>
      </c>
      <c r="L24" s="27">
        <f t="shared" si="3"/>
        <v>2.6436781609195399</v>
      </c>
    </row>
    <row r="25" spans="2:12">
      <c r="B25" s="84"/>
      <c r="C25" s="63" t="s">
        <v>50</v>
      </c>
      <c r="D25" s="64"/>
      <c r="E25" s="16">
        <v>4</v>
      </c>
      <c r="F25" s="17">
        <v>3</v>
      </c>
      <c r="G25" s="17">
        <v>1</v>
      </c>
      <c r="H25" s="17">
        <v>0</v>
      </c>
      <c r="I25" s="17">
        <v>5</v>
      </c>
      <c r="J25" s="28">
        <v>0</v>
      </c>
      <c r="K25" s="26">
        <f t="shared" si="2"/>
        <v>13</v>
      </c>
      <c r="L25" s="27">
        <f t="shared" si="3"/>
        <v>1.4942528735632199</v>
      </c>
    </row>
    <row r="26" spans="2:12">
      <c r="B26" s="84"/>
      <c r="C26" s="63" t="s">
        <v>51</v>
      </c>
      <c r="D26" s="64"/>
      <c r="E26" s="16">
        <v>0</v>
      </c>
      <c r="F26" s="17">
        <v>2</v>
      </c>
      <c r="G26" s="17">
        <v>6</v>
      </c>
      <c r="H26" s="17">
        <v>11</v>
      </c>
      <c r="I26" s="17">
        <v>4</v>
      </c>
      <c r="J26" s="28">
        <v>1</v>
      </c>
      <c r="K26" s="26">
        <f t="shared" si="2"/>
        <v>24</v>
      </c>
      <c r="L26" s="27">
        <f t="shared" si="3"/>
        <v>2.7586206896551699</v>
      </c>
    </row>
    <row r="27" spans="2:12">
      <c r="B27" s="84"/>
      <c r="C27" s="63" t="s">
        <v>52</v>
      </c>
      <c r="D27" s="64"/>
      <c r="E27" s="16">
        <v>1</v>
      </c>
      <c r="F27" s="17">
        <v>3</v>
      </c>
      <c r="G27" s="17">
        <v>0</v>
      </c>
      <c r="H27" s="17">
        <v>0</v>
      </c>
      <c r="I27" s="17">
        <v>0</v>
      </c>
      <c r="J27" s="28">
        <v>0</v>
      </c>
      <c r="K27" s="26">
        <f t="shared" si="2"/>
        <v>4</v>
      </c>
      <c r="L27" s="27">
        <f t="shared" si="3"/>
        <v>0.45977011494252901</v>
      </c>
    </row>
    <row r="28" spans="2:12">
      <c r="B28" s="84"/>
      <c r="C28" s="63" t="s">
        <v>53</v>
      </c>
      <c r="D28" s="64"/>
      <c r="E28" s="16">
        <v>1</v>
      </c>
      <c r="F28" s="17">
        <v>2</v>
      </c>
      <c r="G28" s="17">
        <v>0</v>
      </c>
      <c r="H28" s="17">
        <v>3</v>
      </c>
      <c r="I28" s="17">
        <v>0</v>
      </c>
      <c r="J28" s="28">
        <v>0</v>
      </c>
      <c r="K28" s="26">
        <f t="shared" si="2"/>
        <v>6</v>
      </c>
      <c r="L28" s="27">
        <f t="shared" si="3"/>
        <v>0.68965517241379304</v>
      </c>
    </row>
    <row r="29" spans="2:12">
      <c r="B29" s="84"/>
      <c r="C29" s="63" t="s">
        <v>54</v>
      </c>
      <c r="D29" s="64"/>
      <c r="E29" s="16">
        <v>0</v>
      </c>
      <c r="F29" s="17">
        <v>0</v>
      </c>
      <c r="G29" s="17">
        <v>1</v>
      </c>
      <c r="H29" s="17">
        <v>0</v>
      </c>
      <c r="I29" s="17">
        <v>1</v>
      </c>
      <c r="J29" s="28">
        <v>0</v>
      </c>
      <c r="K29" s="26">
        <f t="shared" si="2"/>
        <v>2</v>
      </c>
      <c r="L29" s="27">
        <f t="shared" si="3"/>
        <v>0.229885057471264</v>
      </c>
    </row>
    <row r="30" spans="2:12">
      <c r="B30" s="84"/>
      <c r="C30" s="63" t="s">
        <v>55</v>
      </c>
      <c r="D30" s="64"/>
      <c r="E30" s="18">
        <v>1</v>
      </c>
      <c r="F30" s="19">
        <v>2</v>
      </c>
      <c r="G30" s="19">
        <v>0</v>
      </c>
      <c r="H30" s="19">
        <v>1</v>
      </c>
      <c r="I30" s="19">
        <v>0</v>
      </c>
      <c r="J30" s="29">
        <v>2</v>
      </c>
      <c r="K30" s="26">
        <f t="shared" si="2"/>
        <v>6</v>
      </c>
      <c r="L30" s="27">
        <f t="shared" si="3"/>
        <v>0.68965517241379304</v>
      </c>
    </row>
    <row r="31" spans="2:12">
      <c r="B31" s="84"/>
      <c r="C31" s="63" t="s">
        <v>56</v>
      </c>
      <c r="D31" s="64"/>
      <c r="E31" s="18">
        <v>0</v>
      </c>
      <c r="F31" s="19">
        <v>1</v>
      </c>
      <c r="G31" s="19">
        <v>2</v>
      </c>
      <c r="H31" s="19">
        <v>2</v>
      </c>
      <c r="I31" s="19">
        <v>1</v>
      </c>
      <c r="J31" s="29">
        <v>0</v>
      </c>
      <c r="K31" s="26">
        <f t="shared" si="2"/>
        <v>6</v>
      </c>
      <c r="L31" s="27">
        <f t="shared" si="3"/>
        <v>0.68965517241379304</v>
      </c>
    </row>
    <row r="32" spans="2:12">
      <c r="B32" s="84" t="s">
        <v>57</v>
      </c>
      <c r="C32" s="63" t="s">
        <v>58</v>
      </c>
      <c r="D32" s="64"/>
      <c r="E32" s="18">
        <v>9</v>
      </c>
      <c r="F32" s="19">
        <v>8</v>
      </c>
      <c r="G32" s="19">
        <v>14</v>
      </c>
      <c r="H32" s="19">
        <v>24</v>
      </c>
      <c r="I32" s="19">
        <v>17</v>
      </c>
      <c r="J32" s="29">
        <v>2</v>
      </c>
      <c r="K32" s="26">
        <f t="shared" si="2"/>
        <v>74</v>
      </c>
      <c r="L32" s="27">
        <f t="shared" si="3"/>
        <v>8.5057471264367805</v>
      </c>
    </row>
    <row r="33" spans="2:12">
      <c r="B33" s="84"/>
      <c r="C33" s="63" t="s">
        <v>59</v>
      </c>
      <c r="D33" s="64"/>
      <c r="E33" s="18">
        <v>0</v>
      </c>
      <c r="F33" s="19">
        <v>1</v>
      </c>
      <c r="G33" s="19">
        <v>2</v>
      </c>
      <c r="H33" s="19">
        <v>1</v>
      </c>
      <c r="I33" s="19">
        <v>0</v>
      </c>
      <c r="J33" s="29">
        <v>0</v>
      </c>
      <c r="K33" s="26">
        <f t="shared" si="2"/>
        <v>4</v>
      </c>
      <c r="L33" s="27">
        <f t="shared" si="3"/>
        <v>0.45977011494252901</v>
      </c>
    </row>
    <row r="34" spans="2:12">
      <c r="B34" s="84"/>
      <c r="C34" s="63" t="s">
        <v>60</v>
      </c>
      <c r="D34" s="64"/>
      <c r="E34" s="18">
        <v>0</v>
      </c>
      <c r="F34" s="19">
        <v>0</v>
      </c>
      <c r="G34" s="19">
        <v>0</v>
      </c>
      <c r="H34" s="19">
        <v>0</v>
      </c>
      <c r="I34" s="19">
        <v>0</v>
      </c>
      <c r="J34" s="29">
        <v>0</v>
      </c>
      <c r="K34" s="26">
        <f t="shared" si="2"/>
        <v>0</v>
      </c>
      <c r="L34" s="27">
        <f t="shared" si="3"/>
        <v>0</v>
      </c>
    </row>
    <row r="35" spans="2:12">
      <c r="B35" s="84"/>
      <c r="C35" s="65" t="s">
        <v>61</v>
      </c>
      <c r="D35" s="66"/>
      <c r="E35" s="18">
        <v>0</v>
      </c>
      <c r="F35" s="19">
        <v>0</v>
      </c>
      <c r="G35" s="19">
        <v>0</v>
      </c>
      <c r="H35" s="19">
        <v>0</v>
      </c>
      <c r="I35" s="19">
        <v>0</v>
      </c>
      <c r="J35" s="29">
        <v>0</v>
      </c>
      <c r="K35" s="26">
        <f t="shared" si="2"/>
        <v>0</v>
      </c>
      <c r="L35" s="27">
        <f t="shared" si="3"/>
        <v>0</v>
      </c>
    </row>
    <row r="36" spans="2:12">
      <c r="B36" s="84"/>
      <c r="C36" s="65" t="s">
        <v>62</v>
      </c>
      <c r="D36" s="66"/>
      <c r="E36" s="18">
        <v>0</v>
      </c>
      <c r="F36" s="19">
        <v>1</v>
      </c>
      <c r="G36" s="19">
        <v>1</v>
      </c>
      <c r="H36" s="19">
        <v>2</v>
      </c>
      <c r="I36" s="19">
        <v>5</v>
      </c>
      <c r="J36" s="29">
        <v>1</v>
      </c>
      <c r="K36" s="26">
        <f t="shared" si="2"/>
        <v>10</v>
      </c>
      <c r="L36" s="27">
        <f t="shared" si="3"/>
        <v>1.14942528735632</v>
      </c>
    </row>
    <row r="37" spans="2:12">
      <c r="B37" s="84"/>
      <c r="C37" s="65" t="s">
        <v>63</v>
      </c>
      <c r="D37" s="66"/>
      <c r="E37" s="18">
        <v>1</v>
      </c>
      <c r="F37" s="19">
        <v>0</v>
      </c>
      <c r="G37" s="19">
        <v>1</v>
      </c>
      <c r="H37" s="19">
        <v>4</v>
      </c>
      <c r="I37" s="19">
        <v>1</v>
      </c>
      <c r="J37" s="29">
        <v>0</v>
      </c>
      <c r="K37" s="26">
        <f t="shared" si="2"/>
        <v>7</v>
      </c>
      <c r="L37" s="27">
        <f t="shared" si="3"/>
        <v>0.80459770114942497</v>
      </c>
    </row>
    <row r="38" spans="2:12">
      <c r="B38" s="84"/>
      <c r="C38" s="63" t="s">
        <v>64</v>
      </c>
      <c r="D38" s="64"/>
      <c r="E38" s="18">
        <v>1</v>
      </c>
      <c r="F38" s="19">
        <v>2</v>
      </c>
      <c r="G38" s="19">
        <v>4</v>
      </c>
      <c r="H38" s="19">
        <v>4</v>
      </c>
      <c r="I38" s="19">
        <v>10</v>
      </c>
      <c r="J38" s="29">
        <v>2</v>
      </c>
      <c r="K38" s="26">
        <f t="shared" si="2"/>
        <v>23</v>
      </c>
      <c r="L38" s="27">
        <f t="shared" si="3"/>
        <v>2.6436781609195399</v>
      </c>
    </row>
    <row r="39" spans="2:12">
      <c r="B39" s="84"/>
      <c r="C39" s="63" t="s">
        <v>65</v>
      </c>
      <c r="D39" s="64"/>
      <c r="E39" s="18">
        <v>0</v>
      </c>
      <c r="F39" s="19">
        <v>2</v>
      </c>
      <c r="G39" s="19">
        <v>1</v>
      </c>
      <c r="H39" s="19">
        <v>1</v>
      </c>
      <c r="I39" s="19">
        <v>2</v>
      </c>
      <c r="J39" s="29">
        <v>0</v>
      </c>
      <c r="K39" s="26">
        <f t="shared" si="2"/>
        <v>6</v>
      </c>
      <c r="L39" s="27">
        <f t="shared" si="3"/>
        <v>0.68965517241379304</v>
      </c>
    </row>
    <row r="40" spans="2:12">
      <c r="B40" s="84"/>
      <c r="C40" s="63" t="s">
        <v>66</v>
      </c>
      <c r="D40" s="64"/>
      <c r="E40" s="18">
        <v>0</v>
      </c>
      <c r="F40" s="19">
        <v>0</v>
      </c>
      <c r="G40" s="19">
        <v>1</v>
      </c>
      <c r="H40" s="19">
        <v>1</v>
      </c>
      <c r="I40" s="19">
        <v>0</v>
      </c>
      <c r="J40" s="29">
        <v>0</v>
      </c>
      <c r="K40" s="26">
        <f t="shared" si="2"/>
        <v>2</v>
      </c>
      <c r="L40" s="27">
        <f t="shared" si="3"/>
        <v>0.229885057471264</v>
      </c>
    </row>
    <row r="41" spans="2:12">
      <c r="B41" s="84"/>
      <c r="C41" s="63" t="s">
        <v>67</v>
      </c>
      <c r="D41" s="64"/>
      <c r="E41" s="18">
        <v>1</v>
      </c>
      <c r="F41" s="19">
        <v>3</v>
      </c>
      <c r="G41" s="19">
        <v>3</v>
      </c>
      <c r="H41" s="19">
        <v>3</v>
      </c>
      <c r="I41" s="19">
        <v>6</v>
      </c>
      <c r="J41" s="29">
        <v>3</v>
      </c>
      <c r="K41" s="26">
        <f t="shared" si="2"/>
        <v>19</v>
      </c>
      <c r="L41" s="27">
        <f t="shared" si="3"/>
        <v>2.1839080459770099</v>
      </c>
    </row>
    <row r="42" spans="2:12">
      <c r="B42" s="84"/>
      <c r="C42" s="63" t="s">
        <v>68</v>
      </c>
      <c r="D42" s="64"/>
      <c r="E42" s="18">
        <v>0</v>
      </c>
      <c r="F42" s="19">
        <v>1</v>
      </c>
      <c r="G42" s="19">
        <v>1</v>
      </c>
      <c r="H42" s="19">
        <v>1</v>
      </c>
      <c r="I42" s="19">
        <v>4</v>
      </c>
      <c r="J42" s="29">
        <v>0</v>
      </c>
      <c r="K42" s="26">
        <f t="shared" si="2"/>
        <v>7</v>
      </c>
      <c r="L42" s="27">
        <f t="shared" si="3"/>
        <v>0.80459770114942497</v>
      </c>
    </row>
    <row r="43" spans="2:12">
      <c r="B43" s="84"/>
      <c r="C43" s="63" t="s">
        <v>69</v>
      </c>
      <c r="D43" s="64"/>
      <c r="E43" s="18">
        <v>1</v>
      </c>
      <c r="F43" s="19">
        <v>1</v>
      </c>
      <c r="G43" s="19">
        <v>0</v>
      </c>
      <c r="H43" s="19">
        <v>1</v>
      </c>
      <c r="I43" s="19">
        <v>7</v>
      </c>
      <c r="J43" s="29">
        <v>0</v>
      </c>
      <c r="K43" s="26">
        <f t="shared" si="2"/>
        <v>10</v>
      </c>
      <c r="L43" s="27">
        <f t="shared" si="3"/>
        <v>1.14942528735632</v>
      </c>
    </row>
    <row r="44" spans="2:12">
      <c r="B44" s="84"/>
      <c r="C44" s="63" t="s">
        <v>70</v>
      </c>
      <c r="D44" s="64"/>
      <c r="E44" s="18">
        <v>7</v>
      </c>
      <c r="F44" s="19">
        <v>5</v>
      </c>
      <c r="G44" s="19">
        <v>8</v>
      </c>
      <c r="H44" s="19">
        <v>11</v>
      </c>
      <c r="I44" s="19">
        <v>8</v>
      </c>
      <c r="J44" s="29">
        <v>0</v>
      </c>
      <c r="K44" s="26">
        <f t="shared" si="2"/>
        <v>39</v>
      </c>
      <c r="L44" s="27">
        <f t="shared" si="3"/>
        <v>4.4827586206896504</v>
      </c>
    </row>
    <row r="45" spans="2:12">
      <c r="B45" s="84"/>
      <c r="C45" s="65" t="s">
        <v>71</v>
      </c>
      <c r="D45" s="66"/>
      <c r="E45" s="18">
        <v>0</v>
      </c>
      <c r="F45" s="19">
        <v>0</v>
      </c>
      <c r="G45" s="19">
        <v>0</v>
      </c>
      <c r="H45" s="19">
        <v>1</v>
      </c>
      <c r="I45" s="19">
        <v>2</v>
      </c>
      <c r="J45" s="29">
        <v>0</v>
      </c>
      <c r="K45" s="26">
        <f t="shared" si="2"/>
        <v>3</v>
      </c>
      <c r="L45" s="27">
        <f t="shared" si="3"/>
        <v>0.34482758620689702</v>
      </c>
    </row>
    <row r="46" spans="2:12">
      <c r="B46" s="84"/>
      <c r="C46" s="63" t="s">
        <v>72</v>
      </c>
      <c r="D46" s="64"/>
      <c r="E46" s="18">
        <v>1</v>
      </c>
      <c r="F46" s="19">
        <v>3</v>
      </c>
      <c r="G46" s="19">
        <v>0</v>
      </c>
      <c r="H46" s="19">
        <v>2</v>
      </c>
      <c r="I46" s="19">
        <v>0</v>
      </c>
      <c r="J46" s="29">
        <v>0</v>
      </c>
      <c r="K46" s="26">
        <f t="shared" si="2"/>
        <v>6</v>
      </c>
      <c r="L46" s="27">
        <f t="shared" si="3"/>
        <v>0.68965517241379304</v>
      </c>
    </row>
    <row r="47" spans="2:12">
      <c r="B47" s="85" t="s">
        <v>73</v>
      </c>
      <c r="C47" s="63" t="s">
        <v>74</v>
      </c>
      <c r="D47" s="64"/>
      <c r="E47" s="18">
        <v>2</v>
      </c>
      <c r="F47" s="19">
        <v>0</v>
      </c>
      <c r="G47" s="19">
        <v>1</v>
      </c>
      <c r="H47" s="19">
        <v>1</v>
      </c>
      <c r="I47" s="19">
        <v>3</v>
      </c>
      <c r="J47" s="29">
        <v>2</v>
      </c>
      <c r="K47" s="26">
        <f t="shared" si="2"/>
        <v>9</v>
      </c>
      <c r="L47" s="27">
        <f t="shared" si="3"/>
        <v>1.0344827586206899</v>
      </c>
    </row>
    <row r="48" spans="2:12">
      <c r="B48" s="85"/>
      <c r="C48" s="65" t="s">
        <v>75</v>
      </c>
      <c r="D48" s="66"/>
      <c r="E48" s="18">
        <v>5</v>
      </c>
      <c r="F48" s="19">
        <v>6</v>
      </c>
      <c r="G48" s="19">
        <v>7</v>
      </c>
      <c r="H48" s="19">
        <v>7</v>
      </c>
      <c r="I48" s="19">
        <v>9</v>
      </c>
      <c r="J48" s="29">
        <v>4</v>
      </c>
      <c r="K48" s="26">
        <f t="shared" si="2"/>
        <v>38</v>
      </c>
      <c r="L48" s="27">
        <f t="shared" si="3"/>
        <v>4.3678160919540199</v>
      </c>
    </row>
    <row r="49" spans="2:12">
      <c r="B49" s="85"/>
      <c r="C49" s="65" t="s">
        <v>76</v>
      </c>
      <c r="D49" s="66"/>
      <c r="E49" s="18">
        <v>4</v>
      </c>
      <c r="F49" s="19">
        <v>6</v>
      </c>
      <c r="G49" s="19">
        <v>9</v>
      </c>
      <c r="H49" s="19">
        <v>6</v>
      </c>
      <c r="I49" s="19">
        <v>7</v>
      </c>
      <c r="J49" s="29">
        <v>0</v>
      </c>
      <c r="K49" s="26">
        <f t="shared" si="2"/>
        <v>32</v>
      </c>
      <c r="L49" s="27">
        <f t="shared" si="3"/>
        <v>3.6781609195402298</v>
      </c>
    </row>
    <row r="50" spans="2:12">
      <c r="B50" s="85"/>
      <c r="C50" s="63" t="s">
        <v>77</v>
      </c>
      <c r="D50" s="64"/>
      <c r="E50" s="18">
        <v>6</v>
      </c>
      <c r="F50" s="19">
        <v>13</v>
      </c>
      <c r="G50" s="19">
        <v>19</v>
      </c>
      <c r="H50" s="19">
        <v>22</v>
      </c>
      <c r="I50" s="19">
        <v>13</v>
      </c>
      <c r="J50" s="29">
        <v>5</v>
      </c>
      <c r="K50" s="26">
        <f t="shared" si="2"/>
        <v>78</v>
      </c>
      <c r="L50" s="27">
        <f t="shared" si="3"/>
        <v>8.9655172413793096</v>
      </c>
    </row>
    <row r="51" spans="2:12">
      <c r="B51" s="85"/>
      <c r="C51" s="63" t="s">
        <v>78</v>
      </c>
      <c r="D51" s="64"/>
      <c r="E51" s="18">
        <v>5</v>
      </c>
      <c r="F51" s="19">
        <v>7</v>
      </c>
      <c r="G51" s="19">
        <v>2</v>
      </c>
      <c r="H51" s="19">
        <v>5</v>
      </c>
      <c r="I51" s="19">
        <v>5</v>
      </c>
      <c r="J51" s="29">
        <v>1</v>
      </c>
      <c r="K51" s="26">
        <f t="shared" si="2"/>
        <v>25</v>
      </c>
      <c r="L51" s="27">
        <f t="shared" si="3"/>
        <v>2.8735632183908</v>
      </c>
    </row>
    <row r="52" spans="2:12">
      <c r="B52" s="85"/>
      <c r="C52" s="65" t="s">
        <v>79</v>
      </c>
      <c r="D52" s="66"/>
      <c r="E52" s="18">
        <v>2</v>
      </c>
      <c r="F52" s="19">
        <v>7</v>
      </c>
      <c r="G52" s="19">
        <v>6</v>
      </c>
      <c r="H52" s="19">
        <v>3</v>
      </c>
      <c r="I52" s="19">
        <v>7</v>
      </c>
      <c r="J52" s="29">
        <v>2</v>
      </c>
      <c r="K52" s="26">
        <f t="shared" si="2"/>
        <v>27</v>
      </c>
      <c r="L52" s="27">
        <f t="shared" si="3"/>
        <v>3.1034482758620698</v>
      </c>
    </row>
    <row r="53" spans="2:12">
      <c r="B53" s="85"/>
      <c r="C53" s="65" t="s">
        <v>80</v>
      </c>
      <c r="D53" s="66"/>
      <c r="E53" s="18">
        <v>5</v>
      </c>
      <c r="F53" s="19">
        <v>8</v>
      </c>
      <c r="G53" s="19">
        <v>5</v>
      </c>
      <c r="H53" s="19">
        <v>13</v>
      </c>
      <c r="I53" s="19">
        <v>7</v>
      </c>
      <c r="J53" s="29">
        <v>4</v>
      </c>
      <c r="K53" s="26">
        <f t="shared" si="2"/>
        <v>42</v>
      </c>
      <c r="L53" s="27">
        <f t="shared" si="3"/>
        <v>4.8275862068965498</v>
      </c>
    </row>
    <row r="54" spans="2:12">
      <c r="B54" s="85"/>
      <c r="C54" s="65" t="s">
        <v>81</v>
      </c>
      <c r="D54" s="66"/>
      <c r="E54" s="18">
        <v>0</v>
      </c>
      <c r="F54" s="19">
        <v>1</v>
      </c>
      <c r="G54" s="19">
        <v>10</v>
      </c>
      <c r="H54" s="19">
        <v>8</v>
      </c>
      <c r="I54" s="19">
        <v>3</v>
      </c>
      <c r="J54" s="29">
        <v>2</v>
      </c>
      <c r="K54" s="26">
        <f t="shared" si="2"/>
        <v>24</v>
      </c>
      <c r="L54" s="27">
        <f t="shared" si="3"/>
        <v>2.7586206896551699</v>
      </c>
    </row>
    <row r="55" spans="2:12">
      <c r="B55" s="85"/>
      <c r="C55" s="65" t="s">
        <v>82</v>
      </c>
      <c r="D55" s="66"/>
      <c r="E55" s="18">
        <v>0</v>
      </c>
      <c r="F55" s="19">
        <v>3</v>
      </c>
      <c r="G55" s="19">
        <v>0</v>
      </c>
      <c r="H55" s="19">
        <v>1</v>
      </c>
      <c r="I55" s="19">
        <v>0</v>
      </c>
      <c r="J55" s="29">
        <v>1</v>
      </c>
      <c r="K55" s="26">
        <f t="shared" si="2"/>
        <v>5</v>
      </c>
      <c r="L55" s="27">
        <f t="shared" si="3"/>
        <v>0.57471264367816099</v>
      </c>
    </row>
    <row r="56" spans="2:12">
      <c r="B56" s="85"/>
      <c r="C56" s="63" t="s">
        <v>83</v>
      </c>
      <c r="D56" s="64"/>
      <c r="E56" s="18">
        <v>4</v>
      </c>
      <c r="F56" s="19">
        <v>7</v>
      </c>
      <c r="G56" s="19">
        <v>2</v>
      </c>
      <c r="H56" s="19">
        <v>1</v>
      </c>
      <c r="I56" s="19">
        <v>0</v>
      </c>
      <c r="J56" s="29">
        <v>1</v>
      </c>
      <c r="K56" s="26">
        <f t="shared" si="2"/>
        <v>15</v>
      </c>
      <c r="L56" s="27">
        <f t="shared" si="3"/>
        <v>1.72413793103448</v>
      </c>
    </row>
    <row r="57" spans="2:12">
      <c r="B57" s="86"/>
      <c r="C57" s="67" t="s">
        <v>84</v>
      </c>
      <c r="D57" s="68"/>
      <c r="E57" s="20">
        <v>0</v>
      </c>
      <c r="F57" s="21">
        <v>0</v>
      </c>
      <c r="G57" s="21">
        <v>0</v>
      </c>
      <c r="H57" s="21">
        <v>0</v>
      </c>
      <c r="I57" s="21">
        <v>0</v>
      </c>
      <c r="J57" s="30">
        <v>0</v>
      </c>
      <c r="K57" s="26">
        <f t="shared" si="2"/>
        <v>0</v>
      </c>
      <c r="L57" s="27">
        <f t="shared" si="3"/>
        <v>0</v>
      </c>
    </row>
    <row r="58" spans="2:12">
      <c r="B58" s="71" t="s">
        <v>9</v>
      </c>
      <c r="C58" s="72"/>
      <c r="D58" s="73"/>
      <c r="E58" s="22">
        <f>SUM(E6:E57)</f>
        <v>106</v>
      </c>
      <c r="F58" s="22">
        <f t="shared" ref="F58:L58" si="4">SUM(F6:F57)</f>
        <v>152</v>
      </c>
      <c r="G58" s="22">
        <f t="shared" si="4"/>
        <v>162</v>
      </c>
      <c r="H58" s="22">
        <f t="shared" si="4"/>
        <v>204</v>
      </c>
      <c r="I58" s="22">
        <f t="shared" si="4"/>
        <v>190</v>
      </c>
      <c r="J58" s="22">
        <f t="shared" si="4"/>
        <v>56</v>
      </c>
      <c r="K58" s="22">
        <f t="shared" si="4"/>
        <v>870</v>
      </c>
      <c r="L58" s="22">
        <f t="shared" si="4"/>
        <v>100</v>
      </c>
    </row>
    <row r="59" spans="2:12">
      <c r="B59" s="87" t="s">
        <v>85</v>
      </c>
      <c r="C59" s="88"/>
      <c r="D59" s="89"/>
      <c r="E59" s="59" t="s">
        <v>28</v>
      </c>
      <c r="F59" s="60"/>
      <c r="G59" s="60"/>
      <c r="H59" s="60"/>
      <c r="I59" s="60"/>
      <c r="J59" s="60"/>
      <c r="K59" s="60" t="s">
        <v>9</v>
      </c>
      <c r="L59" s="60"/>
    </row>
    <row r="60" spans="2:12">
      <c r="B60" s="90"/>
      <c r="C60" s="91"/>
      <c r="D60" s="92"/>
      <c r="E60" s="12">
        <v>2020</v>
      </c>
      <c r="F60" s="13">
        <v>2021</v>
      </c>
      <c r="G60" s="13">
        <v>2022</v>
      </c>
      <c r="H60" s="13">
        <v>2023</v>
      </c>
      <c r="I60" s="13">
        <v>2024</v>
      </c>
      <c r="J60" s="13">
        <v>2025</v>
      </c>
      <c r="K60" s="13" t="s">
        <v>3</v>
      </c>
      <c r="L60" s="13" t="s">
        <v>4</v>
      </c>
    </row>
    <row r="61" spans="2:12">
      <c r="B61" s="74" t="s">
        <v>86</v>
      </c>
      <c r="C61" s="75"/>
      <c r="D61" s="76"/>
      <c r="E61" s="23">
        <v>105</v>
      </c>
      <c r="F61" s="24">
        <v>149</v>
      </c>
      <c r="G61" s="24">
        <v>152</v>
      </c>
      <c r="H61" s="24">
        <v>192</v>
      </c>
      <c r="I61" s="24">
        <v>173</v>
      </c>
      <c r="J61" s="31">
        <v>52</v>
      </c>
      <c r="K61" s="32">
        <f>SUM(E61:J61)</f>
        <v>823</v>
      </c>
      <c r="L61" s="33">
        <f>$K61/K$65*100</f>
        <v>94.597701149425305</v>
      </c>
    </row>
    <row r="62" spans="2:12">
      <c r="B62" s="77" t="s">
        <v>87</v>
      </c>
      <c r="C62" s="78"/>
      <c r="D62" s="79"/>
      <c r="E62" s="18">
        <v>0</v>
      </c>
      <c r="F62" s="19">
        <v>1</v>
      </c>
      <c r="G62" s="19">
        <v>10</v>
      </c>
      <c r="H62" s="19">
        <v>11</v>
      </c>
      <c r="I62" s="19">
        <v>15</v>
      </c>
      <c r="J62" s="29">
        <v>4</v>
      </c>
      <c r="K62" s="32">
        <f>SUM(E62:J62)</f>
        <v>41</v>
      </c>
      <c r="L62" s="33">
        <f>$K62/K$65*100</f>
        <v>4.7126436781609202</v>
      </c>
    </row>
    <row r="63" spans="2:12">
      <c r="B63" s="77" t="s">
        <v>88</v>
      </c>
      <c r="C63" s="78"/>
      <c r="D63" s="79"/>
      <c r="E63" s="18">
        <v>1</v>
      </c>
      <c r="F63" s="19">
        <v>2</v>
      </c>
      <c r="G63" s="19">
        <v>0</v>
      </c>
      <c r="H63" s="19">
        <v>1</v>
      </c>
      <c r="I63" s="19">
        <v>2</v>
      </c>
      <c r="J63" s="29">
        <v>0</v>
      </c>
      <c r="K63" s="32">
        <f>SUM(E63:J63)</f>
        <v>6</v>
      </c>
      <c r="L63" s="33">
        <f>$K63/K$65*100</f>
        <v>0.68965517241379304</v>
      </c>
    </row>
    <row r="64" spans="2:12">
      <c r="B64" s="80" t="s">
        <v>89</v>
      </c>
      <c r="C64" s="81"/>
      <c r="D64" s="82"/>
      <c r="E64" s="20">
        <v>0</v>
      </c>
      <c r="F64" s="21">
        <v>0</v>
      </c>
      <c r="G64" s="21">
        <v>0</v>
      </c>
      <c r="H64" s="21">
        <v>0</v>
      </c>
      <c r="I64" s="21">
        <v>0</v>
      </c>
      <c r="J64" s="30">
        <v>0</v>
      </c>
      <c r="K64" s="32">
        <f>SUM(E64:J64)</f>
        <v>0</v>
      </c>
      <c r="L64" s="33">
        <f>$K64/K$65*100</f>
        <v>0</v>
      </c>
    </row>
    <row r="65" spans="2:12">
      <c r="B65" s="71" t="s">
        <v>9</v>
      </c>
      <c r="C65" s="72"/>
      <c r="D65" s="73"/>
      <c r="E65" s="22">
        <f>SUM(E61:E64)</f>
        <v>106</v>
      </c>
      <c r="F65" s="22">
        <f t="shared" ref="F65:L65" si="5">SUM(F61:F64)</f>
        <v>152</v>
      </c>
      <c r="G65" s="22">
        <f t="shared" si="5"/>
        <v>162</v>
      </c>
      <c r="H65" s="22">
        <f t="shared" si="5"/>
        <v>204</v>
      </c>
      <c r="I65" s="22">
        <f t="shared" si="5"/>
        <v>190</v>
      </c>
      <c r="J65" s="22">
        <f t="shared" si="5"/>
        <v>56</v>
      </c>
      <c r="K65" s="22">
        <f t="shared" si="5"/>
        <v>870</v>
      </c>
      <c r="L65" s="22">
        <f t="shared" si="5"/>
        <v>100</v>
      </c>
    </row>
  </sheetData>
  <mergeCells count="68">
    <mergeCell ref="B64:D64"/>
    <mergeCell ref="B65:D65"/>
    <mergeCell ref="B6:B12"/>
    <mergeCell ref="B13:B31"/>
    <mergeCell ref="B32:B46"/>
    <mergeCell ref="B47:B57"/>
    <mergeCell ref="B59:D60"/>
    <mergeCell ref="E59:J59"/>
    <mergeCell ref="K59:L59"/>
    <mergeCell ref="B61:D61"/>
    <mergeCell ref="B62:D62"/>
    <mergeCell ref="B63:D63"/>
    <mergeCell ref="C54:D54"/>
    <mergeCell ref="C55:D55"/>
    <mergeCell ref="C56:D56"/>
    <mergeCell ref="C57:D57"/>
    <mergeCell ref="B58:D58"/>
    <mergeCell ref="C49:D49"/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C43:D43"/>
    <mergeCell ref="C34:D34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E4:J4"/>
    <mergeCell ref="K4:L4"/>
    <mergeCell ref="C6:D6"/>
    <mergeCell ref="C7:D7"/>
    <mergeCell ref="C8:D8"/>
    <mergeCell ref="B4:D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Y8"/>
  <sheetViews>
    <sheetView workbookViewId="0">
      <selection activeCell="X5" sqref="X5"/>
    </sheetView>
  </sheetViews>
  <sheetFormatPr baseColWidth="10" defaultColWidth="9.140625" defaultRowHeight="15"/>
  <sheetData>
    <row r="7" spans="3:25">
      <c r="C7" s="93" t="s">
        <v>90</v>
      </c>
      <c r="D7" s="93"/>
      <c r="E7" s="93"/>
      <c r="F7" s="93"/>
      <c r="G7" s="93"/>
      <c r="H7" s="93"/>
      <c r="I7" s="93"/>
      <c r="J7" s="93"/>
      <c r="K7" s="93"/>
    </row>
    <row r="8" spans="3:25">
      <c r="Q8" s="93" t="s">
        <v>91</v>
      </c>
      <c r="R8" s="93"/>
      <c r="S8" s="93"/>
      <c r="T8" s="93"/>
      <c r="U8" s="93"/>
      <c r="V8" s="93"/>
      <c r="W8" s="93"/>
      <c r="X8" s="93"/>
      <c r="Y8" s="93"/>
    </row>
  </sheetData>
  <mergeCells count="2">
    <mergeCell ref="C7:K7"/>
    <mergeCell ref="Q8:Y8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7"/>
  <sheetViews>
    <sheetView topLeftCell="A2" workbookViewId="0">
      <selection activeCell="G24" sqref="G24"/>
    </sheetView>
  </sheetViews>
  <sheetFormatPr baseColWidth="10" defaultColWidth="9.140625" defaultRowHeight="15"/>
  <cols>
    <col min="1" max="1" width="24.5703125" customWidth="1"/>
    <col min="8" max="8" width="16.42578125" customWidth="1"/>
    <col min="10" max="10" width="16.28515625" customWidth="1"/>
    <col min="11" max="11" width="20.28515625" customWidth="1"/>
    <col min="12" max="12" width="10.42578125" customWidth="1"/>
  </cols>
  <sheetData>
    <row r="3" spans="1:11">
      <c r="A3" s="93" t="s">
        <v>92</v>
      </c>
      <c r="B3" s="93"/>
      <c r="C3" s="93"/>
      <c r="D3" s="93"/>
      <c r="E3" s="93"/>
    </row>
    <row r="4" spans="1:11">
      <c r="A4" s="1" t="s">
        <v>93</v>
      </c>
      <c r="B4" s="2" t="s">
        <v>94</v>
      </c>
      <c r="C4" s="3" t="s">
        <v>4</v>
      </c>
    </row>
    <row r="5" spans="1:11">
      <c r="A5" s="4" t="s">
        <v>95</v>
      </c>
      <c r="B5" s="5">
        <v>2407</v>
      </c>
      <c r="C5" s="6">
        <f t="shared" ref="C5:C24" si="0">$B5/B$25*100</f>
        <v>65.336590662323601</v>
      </c>
    </row>
    <row r="6" spans="1:11">
      <c r="A6" s="4" t="s">
        <v>96</v>
      </c>
      <c r="B6" s="5">
        <v>1000</v>
      </c>
      <c r="C6" s="6">
        <f t="shared" si="0"/>
        <v>27.144408251900099</v>
      </c>
    </row>
    <row r="7" spans="1:11">
      <c r="A7" s="4" t="s">
        <v>97</v>
      </c>
      <c r="B7" s="5">
        <v>79</v>
      </c>
      <c r="C7" s="6">
        <f t="shared" si="0"/>
        <v>2.14440825190011</v>
      </c>
    </row>
    <row r="8" spans="1:11">
      <c r="A8" s="4" t="s">
        <v>98</v>
      </c>
      <c r="B8" s="5">
        <v>73</v>
      </c>
      <c r="C8" s="6">
        <f t="shared" si="0"/>
        <v>1.9815418023887099</v>
      </c>
      <c r="G8" s="1" t="s">
        <v>99</v>
      </c>
      <c r="H8" s="1" t="s">
        <v>100</v>
      </c>
      <c r="I8" s="1" t="s">
        <v>101</v>
      </c>
      <c r="J8" s="1" t="s">
        <v>102</v>
      </c>
      <c r="K8" s="1" t="s">
        <v>103</v>
      </c>
    </row>
    <row r="9" spans="1:11">
      <c r="A9" s="4" t="s">
        <v>104</v>
      </c>
      <c r="B9" s="5">
        <v>60</v>
      </c>
      <c r="C9" s="6">
        <f t="shared" si="0"/>
        <v>1.6286644951140099</v>
      </c>
      <c r="G9" s="5">
        <v>2020</v>
      </c>
      <c r="H9" s="7">
        <v>1.07</v>
      </c>
      <c r="I9" s="5">
        <v>89</v>
      </c>
      <c r="J9" s="7">
        <v>0.18</v>
      </c>
      <c r="K9" s="5">
        <v>6</v>
      </c>
    </row>
    <row r="10" spans="1:11">
      <c r="A10" s="4" t="s">
        <v>105</v>
      </c>
      <c r="B10" s="5">
        <v>18</v>
      </c>
      <c r="C10" s="6">
        <f t="shared" si="0"/>
        <v>0.488599348534202</v>
      </c>
      <c r="G10" s="5">
        <v>2021</v>
      </c>
      <c r="H10" s="7">
        <v>1.17</v>
      </c>
      <c r="I10" s="5">
        <v>132</v>
      </c>
      <c r="J10" s="7">
        <v>0.23</v>
      </c>
      <c r="K10" s="5">
        <v>5</v>
      </c>
    </row>
    <row r="11" spans="1:11">
      <c r="A11" s="4" t="s">
        <v>106</v>
      </c>
      <c r="B11" s="5">
        <v>11</v>
      </c>
      <c r="C11" s="6">
        <f t="shared" si="0"/>
        <v>0.29858849077090099</v>
      </c>
      <c r="G11" s="5">
        <v>2022</v>
      </c>
      <c r="H11" s="7">
        <v>0.72</v>
      </c>
      <c r="I11" s="5">
        <v>163</v>
      </c>
      <c r="J11" s="7">
        <v>0.18</v>
      </c>
      <c r="K11" s="5">
        <v>4</v>
      </c>
    </row>
    <row r="12" spans="1:11">
      <c r="A12" s="4" t="s">
        <v>107</v>
      </c>
      <c r="B12" s="5">
        <v>7</v>
      </c>
      <c r="C12" s="6">
        <f t="shared" si="0"/>
        <v>0.19001085776330101</v>
      </c>
      <c r="G12" s="5">
        <v>2023</v>
      </c>
      <c r="H12" s="7">
        <v>0.32</v>
      </c>
      <c r="I12" s="5">
        <v>200</v>
      </c>
      <c r="J12" s="7">
        <v>0.11</v>
      </c>
      <c r="K12" s="5">
        <v>3</v>
      </c>
    </row>
    <row r="13" spans="1:11">
      <c r="A13" s="4" t="s">
        <v>108</v>
      </c>
      <c r="B13" s="5">
        <v>4</v>
      </c>
      <c r="C13" s="6">
        <f t="shared" si="0"/>
        <v>0.1085776330076</v>
      </c>
      <c r="G13" s="5">
        <v>2024</v>
      </c>
      <c r="H13" s="7">
        <v>0.06</v>
      </c>
      <c r="I13" s="5">
        <v>156</v>
      </c>
      <c r="J13" s="7">
        <v>0.03</v>
      </c>
      <c r="K13" s="5">
        <v>2</v>
      </c>
    </row>
    <row r="14" spans="1:11">
      <c r="A14" s="4" t="s">
        <v>109</v>
      </c>
      <c r="B14" s="5">
        <v>4</v>
      </c>
      <c r="C14" s="6">
        <f t="shared" si="0"/>
        <v>0.1085776330076</v>
      </c>
      <c r="G14" s="5">
        <v>2025</v>
      </c>
      <c r="H14" s="7">
        <v>0</v>
      </c>
      <c r="I14" s="5">
        <v>35</v>
      </c>
      <c r="J14" s="7">
        <v>0</v>
      </c>
      <c r="K14" s="5">
        <v>1</v>
      </c>
    </row>
    <row r="15" spans="1:11">
      <c r="A15" s="4" t="s">
        <v>110</v>
      </c>
      <c r="B15" s="5">
        <v>3</v>
      </c>
      <c r="C15" s="6">
        <f t="shared" si="0"/>
        <v>8.1433224755700306E-2</v>
      </c>
    </row>
    <row r="16" spans="1:11">
      <c r="A16" s="4" t="s">
        <v>111</v>
      </c>
      <c r="B16" s="5">
        <v>3</v>
      </c>
      <c r="C16" s="6">
        <f t="shared" si="0"/>
        <v>8.1433224755700306E-2</v>
      </c>
    </row>
    <row r="17" spans="1:12">
      <c r="A17" s="4" t="s">
        <v>112</v>
      </c>
      <c r="B17" s="5">
        <v>3</v>
      </c>
      <c r="C17" s="6">
        <f t="shared" si="0"/>
        <v>8.1433224755700306E-2</v>
      </c>
    </row>
    <row r="18" spans="1:12">
      <c r="A18" s="4" t="s">
        <v>113</v>
      </c>
      <c r="B18" s="5">
        <v>3</v>
      </c>
      <c r="C18" s="6">
        <f t="shared" si="0"/>
        <v>8.1433224755700306E-2</v>
      </c>
    </row>
    <row r="19" spans="1:12">
      <c r="A19" s="4" t="s">
        <v>114</v>
      </c>
      <c r="B19" s="5">
        <v>2</v>
      </c>
      <c r="C19" s="6">
        <f t="shared" si="0"/>
        <v>5.42888165038002E-2</v>
      </c>
    </row>
    <row r="20" spans="1:12">
      <c r="A20" s="4" t="s">
        <v>115</v>
      </c>
      <c r="B20" s="5">
        <v>2</v>
      </c>
      <c r="C20" s="6">
        <f t="shared" si="0"/>
        <v>5.42888165038002E-2</v>
      </c>
    </row>
    <row r="21" spans="1:12">
      <c r="A21" s="4" t="s">
        <v>116</v>
      </c>
      <c r="B21" s="5">
        <v>2</v>
      </c>
      <c r="C21" s="6">
        <f t="shared" si="0"/>
        <v>5.42888165038002E-2</v>
      </c>
      <c r="I21" s="1" t="s">
        <v>117</v>
      </c>
      <c r="J21" s="1" t="s">
        <v>118</v>
      </c>
      <c r="K21" s="1" t="s">
        <v>119</v>
      </c>
      <c r="L21" s="1" t="s">
        <v>120</v>
      </c>
    </row>
    <row r="22" spans="1:12">
      <c r="A22" s="4" t="s">
        <v>121</v>
      </c>
      <c r="B22" s="5">
        <v>1</v>
      </c>
      <c r="C22" s="6">
        <f t="shared" si="0"/>
        <v>2.71444082519001E-2</v>
      </c>
      <c r="I22" s="5">
        <v>1</v>
      </c>
      <c r="J22" s="5">
        <v>1950</v>
      </c>
      <c r="K22" s="5">
        <v>0.81399999999999995</v>
      </c>
      <c r="L22" s="6">
        <f>$J22/J$37*100</f>
        <v>81.419624217118994</v>
      </c>
    </row>
    <row r="23" spans="1:12">
      <c r="A23" s="4" t="s">
        <v>122</v>
      </c>
      <c r="B23" s="5">
        <v>1</v>
      </c>
      <c r="C23" s="6">
        <f t="shared" si="0"/>
        <v>2.71444082519001E-2</v>
      </c>
      <c r="I23" s="5">
        <v>2</v>
      </c>
      <c r="J23" s="5">
        <v>263</v>
      </c>
      <c r="K23" s="5">
        <v>0.11</v>
      </c>
      <c r="L23" s="6">
        <f t="shared" ref="L23:L36" si="1">$J23/J$37*100</f>
        <v>10.9812108559499</v>
      </c>
    </row>
    <row r="24" spans="1:12">
      <c r="A24" s="4" t="s">
        <v>123</v>
      </c>
      <c r="B24" s="5">
        <v>1</v>
      </c>
      <c r="C24" s="6">
        <f t="shared" si="0"/>
        <v>2.71444082519001E-2</v>
      </c>
      <c r="I24" s="5">
        <v>3</v>
      </c>
      <c r="J24" s="5">
        <v>93</v>
      </c>
      <c r="K24" s="5">
        <v>3.9E-2</v>
      </c>
      <c r="L24" s="6">
        <f t="shared" si="1"/>
        <v>3.8830897703549101</v>
      </c>
    </row>
    <row r="25" spans="1:12">
      <c r="A25" s="1" t="s">
        <v>9</v>
      </c>
      <c r="B25" s="8">
        <f>SUM(B5:B24)</f>
        <v>3684</v>
      </c>
      <c r="C25" s="9">
        <f>SUM(C5:C24)</f>
        <v>100</v>
      </c>
      <c r="D25" s="10"/>
      <c r="E25" s="10"/>
      <c r="I25" s="5">
        <v>4</v>
      </c>
      <c r="J25" s="5">
        <v>38</v>
      </c>
      <c r="K25" s="5">
        <v>1.6E-2</v>
      </c>
      <c r="L25" s="6">
        <f t="shared" si="1"/>
        <v>1.5866388308977</v>
      </c>
    </row>
    <row r="26" spans="1:12">
      <c r="I26" s="5">
        <v>5</v>
      </c>
      <c r="J26" s="5">
        <v>17</v>
      </c>
      <c r="K26" s="5">
        <v>7.0000000000000001E-3</v>
      </c>
      <c r="L26" s="6">
        <f t="shared" si="1"/>
        <v>0.70981210855949906</v>
      </c>
    </row>
    <row r="27" spans="1:12">
      <c r="I27" s="5">
        <v>6</v>
      </c>
      <c r="J27" s="5">
        <v>15</v>
      </c>
      <c r="K27" s="5">
        <v>6.0000000000000001E-3</v>
      </c>
      <c r="L27" s="6">
        <f t="shared" si="1"/>
        <v>0.62630480167014602</v>
      </c>
    </row>
    <row r="28" spans="1:12">
      <c r="I28" s="5">
        <v>7</v>
      </c>
      <c r="J28" s="5">
        <v>7</v>
      </c>
      <c r="K28" s="5">
        <v>3.0000000000000001E-3</v>
      </c>
      <c r="L28" s="6">
        <f t="shared" si="1"/>
        <v>0.29227557411273503</v>
      </c>
    </row>
    <row r="29" spans="1:12">
      <c r="I29" s="5">
        <v>8</v>
      </c>
      <c r="J29" s="5">
        <v>3</v>
      </c>
      <c r="K29" s="5">
        <v>1E-3</v>
      </c>
      <c r="L29" s="6">
        <f t="shared" si="1"/>
        <v>0.125260960334029</v>
      </c>
    </row>
    <row r="30" spans="1:12">
      <c r="I30" s="5">
        <v>9</v>
      </c>
      <c r="J30" s="5">
        <v>1</v>
      </c>
      <c r="K30" s="5">
        <v>0</v>
      </c>
      <c r="L30" s="6">
        <f t="shared" si="1"/>
        <v>4.1753653444676402E-2</v>
      </c>
    </row>
    <row r="31" spans="1:12">
      <c r="I31" s="5">
        <v>10</v>
      </c>
      <c r="J31" s="5">
        <v>2</v>
      </c>
      <c r="K31" s="5">
        <v>1E-3</v>
      </c>
      <c r="L31" s="6">
        <f t="shared" si="1"/>
        <v>8.3507306889352803E-2</v>
      </c>
    </row>
    <row r="32" spans="1:12">
      <c r="I32" s="5">
        <v>11</v>
      </c>
      <c r="J32" s="5">
        <v>1</v>
      </c>
      <c r="K32" s="5">
        <v>0</v>
      </c>
      <c r="L32" s="6">
        <f t="shared" si="1"/>
        <v>4.1753653444676402E-2</v>
      </c>
    </row>
    <row r="33" spans="9:12">
      <c r="I33" s="5">
        <v>12</v>
      </c>
      <c r="J33" s="5">
        <v>1</v>
      </c>
      <c r="K33" s="5">
        <v>0</v>
      </c>
      <c r="L33" s="6">
        <f t="shared" si="1"/>
        <v>4.1753653444676402E-2</v>
      </c>
    </row>
    <row r="34" spans="9:12">
      <c r="I34" s="5">
        <v>13</v>
      </c>
      <c r="J34" s="5">
        <v>1</v>
      </c>
      <c r="K34" s="5">
        <v>0</v>
      </c>
      <c r="L34" s="6">
        <f t="shared" si="1"/>
        <v>4.1753653444676402E-2</v>
      </c>
    </row>
    <row r="35" spans="9:12">
      <c r="I35" s="5">
        <v>14</v>
      </c>
      <c r="J35" s="5">
        <v>1</v>
      </c>
      <c r="K35" s="5">
        <v>0</v>
      </c>
      <c r="L35" s="6">
        <f t="shared" si="1"/>
        <v>4.1753653444676402E-2</v>
      </c>
    </row>
    <row r="36" spans="9:12">
      <c r="I36" s="5">
        <v>20</v>
      </c>
      <c r="J36" s="5">
        <v>2</v>
      </c>
      <c r="K36" s="5">
        <v>1E-3</v>
      </c>
      <c r="L36" s="6">
        <f t="shared" si="1"/>
        <v>8.3507306889352803E-2</v>
      </c>
    </row>
    <row r="37" spans="9:12">
      <c r="I37" s="4"/>
      <c r="J37" s="8">
        <f>SUM(J22:J36)</f>
        <v>2395</v>
      </c>
      <c r="K37" s="4"/>
      <c r="L37" s="11">
        <f>SUM(L22:L36)</f>
        <v>100</v>
      </c>
    </row>
  </sheetData>
  <mergeCells count="1">
    <mergeCell ref="A3:E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BD</vt:lpstr>
      <vt:lpstr>Especialidades</vt:lpstr>
      <vt:lpstr>VOSviewer</vt:lpstr>
      <vt:lpstr>Bibliométrix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Royland</dc:creator>
  <cp:lastModifiedBy>Editor</cp:lastModifiedBy>
  <dcterms:created xsi:type="dcterms:W3CDTF">2024-10-20T19:29:00Z</dcterms:created>
  <dcterms:modified xsi:type="dcterms:W3CDTF">2025-11-21T08:28:15Z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4E429DE295CD4763B54DC7922271B507_12</vt:lpwstr>
  </property>
  <property fmtid="{D5CDD505-2E9C-101B-9397-08002B2CF9AE}" pid="3" name="KSOProductBuildVer">
    <vt:lpwstr>3082-12.2.0.20795</vt:lpwstr>
  </property>
</Properties>
</file>